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Environment &amp; Sustainability\5. Measuring &amp; Reporting\"/>
    </mc:Choice>
  </mc:AlternateContent>
  <xr:revisionPtr revIDLastSave="0" documentId="13_ncr:1_{6BACABFA-1152-4238-A557-5F419866E699}" xr6:coauthVersionLast="47" xr6:coauthVersionMax="47" xr10:uidLastSave="{00000000-0000-0000-0000-000000000000}"/>
  <workbookProtection workbookAlgorithmName="SHA-512" workbookHashValue="pD8YoLmGoitB7nBaj5DAgOv5ixOae2HkQc7SLPPVEMc21AGh6ua++1kTs2dUhk1eqLp1EU92In4Wa3S3MEJGZA==" workbookSaltValue="sBhjhRlE+QmvKjsXkf4EJg==" workbookSpinCount="100000" lockStructure="1"/>
  <bookViews>
    <workbookView xWindow="67080" yWindow="-1410" windowWidth="29040" windowHeight="15720" xr2:uid="{00000000-000D-0000-FFFF-FFFF00000000}"/>
  </bookViews>
  <sheets>
    <sheet name="Guidance" sheetId="19" r:id="rId1"/>
    <sheet name="Dashboard" sheetId="1" r:id="rId2"/>
    <sheet name="Progress count" sheetId="14" state="hidden" r:id="rId3"/>
    <sheet name="Governance checklist" sheetId="12" r:id="rId4"/>
    <sheet name="EnS Descriptors" sheetId="16" r:id="rId5"/>
    <sheet name="Estates" sheetId="2" r:id="rId6"/>
    <sheet name="Travel" sheetId="3" r:id="rId7"/>
    <sheet name="Nature" sheetId="4" r:id="rId8"/>
    <sheet name="EcS Descriptors" sheetId="17" r:id="rId9"/>
    <sheet name="Circular Economy" sheetId="5" r:id="rId10"/>
    <sheet name="Procurement" sheetId="6" r:id="rId11"/>
    <sheet name="Efficiency" sheetId="7" r:id="rId12"/>
    <sheet name="SS Descriptors" sheetId="18" r:id="rId13"/>
    <sheet name="Civil Contingency" sheetId="8" r:id="rId14"/>
    <sheet name="Public Service" sheetId="9" r:id="rId15"/>
    <sheet name="Collaboration" sheetId="10" r:id="rId16"/>
    <sheet name="Rubric" sheetId="11" state="hidden" r:id="rId17"/>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0" l="1"/>
  <c r="I12" i="10"/>
  <c r="I13" i="10"/>
  <c r="I5" i="10"/>
  <c r="I6" i="10"/>
  <c r="I7" i="10"/>
  <c r="I4" i="10"/>
  <c r="K5" i="10"/>
  <c r="I11" i="6"/>
  <c r="I12" i="6"/>
  <c r="I13" i="6"/>
  <c r="I10" i="6"/>
  <c r="K11" i="6"/>
  <c r="I7" i="6"/>
  <c r="I8" i="6"/>
  <c r="I9" i="6"/>
  <c r="B29" i="1" l="1"/>
  <c r="B28" i="1"/>
  <c r="I9" i="10"/>
  <c r="I10" i="10"/>
  <c r="I8" i="10"/>
  <c r="K6" i="10"/>
  <c r="K13" i="10"/>
  <c r="K12" i="10"/>
  <c r="K11" i="10"/>
  <c r="K10" i="10"/>
  <c r="K9" i="10"/>
  <c r="K8" i="10"/>
  <c r="K7" i="10"/>
  <c r="K4" i="10"/>
  <c r="K13" i="9"/>
  <c r="I13" i="9"/>
  <c r="K12" i="9"/>
  <c r="I12" i="9"/>
  <c r="K11" i="9"/>
  <c r="I11" i="9"/>
  <c r="K10" i="9"/>
  <c r="I10" i="9"/>
  <c r="K9" i="9"/>
  <c r="I9" i="9"/>
  <c r="K8" i="9"/>
  <c r="I8" i="9"/>
  <c r="K7" i="9"/>
  <c r="I7" i="9"/>
  <c r="K6" i="9"/>
  <c r="I6" i="9"/>
  <c r="K5" i="9"/>
  <c r="I5" i="9"/>
  <c r="K4" i="9"/>
  <c r="I4" i="9"/>
  <c r="I10" i="8"/>
  <c r="I8" i="8"/>
  <c r="I9" i="8"/>
  <c r="I7" i="8"/>
  <c r="K8" i="8"/>
  <c r="K5" i="8"/>
  <c r="I5" i="8"/>
  <c r="B27" i="1"/>
  <c r="K13" i="8"/>
  <c r="I13" i="8"/>
  <c r="K12" i="8"/>
  <c r="I12" i="8"/>
  <c r="K11" i="8"/>
  <c r="I11" i="8"/>
  <c r="K10" i="8"/>
  <c r="K9" i="8"/>
  <c r="K7" i="8"/>
  <c r="K6" i="8"/>
  <c r="I6" i="8"/>
  <c r="K4" i="8"/>
  <c r="I4" i="8"/>
  <c r="B19" i="1"/>
  <c r="K13" i="7"/>
  <c r="I13" i="7"/>
  <c r="K12" i="7"/>
  <c r="I12" i="7"/>
  <c r="K11" i="7"/>
  <c r="I11" i="7"/>
  <c r="K10" i="7"/>
  <c r="I10" i="7"/>
  <c r="K9" i="7"/>
  <c r="I9" i="7"/>
  <c r="K8" i="7"/>
  <c r="I8" i="7"/>
  <c r="K7" i="7"/>
  <c r="I7" i="7"/>
  <c r="K6" i="7"/>
  <c r="I6" i="7"/>
  <c r="K5" i="7"/>
  <c r="I5" i="7"/>
  <c r="K4" i="7"/>
  <c r="I4" i="7"/>
  <c r="K4" i="6"/>
  <c r="K5" i="6"/>
  <c r="K6" i="6"/>
  <c r="K7" i="6"/>
  <c r="K8" i="6"/>
  <c r="K9" i="6"/>
  <c r="K10" i="6"/>
  <c r="K12" i="6"/>
  <c r="K5" i="5"/>
  <c r="K6" i="5"/>
  <c r="K7" i="5"/>
  <c r="K8" i="5"/>
  <c r="K9" i="5"/>
  <c r="K10" i="5"/>
  <c r="K11" i="5"/>
  <c r="K12" i="5"/>
  <c r="K13" i="5"/>
  <c r="K4" i="5"/>
  <c r="K4" i="4"/>
  <c r="K5" i="4"/>
  <c r="K6" i="4"/>
  <c r="K8" i="4"/>
  <c r="I8" i="4"/>
  <c r="K5" i="3"/>
  <c r="K6" i="3"/>
  <c r="K7" i="3"/>
  <c r="K8" i="3"/>
  <c r="K9" i="3"/>
  <c r="K10" i="3"/>
  <c r="K11" i="3"/>
  <c r="K12" i="3"/>
  <c r="K13" i="3"/>
  <c r="K4" i="3"/>
  <c r="K4" i="2"/>
  <c r="K5" i="2"/>
  <c r="K6" i="2"/>
  <c r="K13" i="2"/>
  <c r="I5" i="3"/>
  <c r="I6" i="3"/>
  <c r="I7" i="3"/>
  <c r="I4" i="3"/>
  <c r="K8" i="2"/>
  <c r="I8" i="2"/>
  <c r="I12" i="2"/>
  <c r="I13" i="2"/>
  <c r="I11" i="2"/>
  <c r="I11" i="3"/>
  <c r="I12" i="3"/>
  <c r="I13" i="3"/>
  <c r="I8" i="3"/>
  <c r="I9" i="3"/>
  <c r="I10" i="3"/>
  <c r="I12" i="4"/>
  <c r="I13" i="4"/>
  <c r="I11" i="4"/>
  <c r="I12" i="5"/>
  <c r="I13" i="5"/>
  <c r="I11" i="5"/>
  <c r="B18" i="1"/>
  <c r="K13" i="6"/>
  <c r="I6" i="6"/>
  <c r="I5" i="6"/>
  <c r="I4" i="6"/>
  <c r="B9" i="1"/>
  <c r="I10" i="5"/>
  <c r="I9" i="5"/>
  <c r="I8" i="5"/>
  <c r="I7" i="5"/>
  <c r="I6" i="5"/>
  <c r="I5" i="5"/>
  <c r="I4" i="5"/>
  <c r="K13" i="4"/>
  <c r="K12" i="4"/>
  <c r="K11" i="4"/>
  <c r="K10" i="4"/>
  <c r="I10" i="4"/>
  <c r="K9" i="4"/>
  <c r="I9" i="4"/>
  <c r="K7" i="4"/>
  <c r="I7" i="4"/>
  <c r="I6" i="4"/>
  <c r="I5" i="4"/>
  <c r="I4" i="4"/>
  <c r="B8" i="1"/>
  <c r="B7" i="1"/>
  <c r="I9" i="2"/>
  <c r="I10" i="2"/>
  <c r="I7" i="2"/>
  <c r="I5" i="2"/>
  <c r="I6" i="2"/>
  <c r="I4" i="2"/>
  <c r="B1" i="10" l="1"/>
  <c r="G29" i="1" s="1"/>
  <c r="B1" i="9"/>
  <c r="B1" i="8"/>
  <c r="B1" i="7"/>
  <c r="B1" i="3"/>
  <c r="B1" i="4"/>
  <c r="B1" i="6"/>
  <c r="G18" i="1" s="1"/>
  <c r="B1" i="5"/>
  <c r="C1" i="7" l="1"/>
  <c r="F19" i="1" s="1"/>
  <c r="G19" i="1"/>
  <c r="C1" i="5"/>
  <c r="F17" i="1" s="1"/>
  <c r="G17" i="1"/>
  <c r="C1" i="9"/>
  <c r="F28" i="1" s="1"/>
  <c r="G28" i="1"/>
  <c r="C1" i="8"/>
  <c r="F27" i="1" s="1"/>
  <c r="G27" i="1"/>
  <c r="C1" i="4"/>
  <c r="F9" i="1" s="1"/>
  <c r="G9" i="1"/>
  <c r="C1" i="3"/>
  <c r="G8" i="1"/>
  <c r="C1" i="6"/>
  <c r="F18" i="1" s="1"/>
  <c r="C1" i="10"/>
  <c r="F29" i="1" s="1"/>
  <c r="K7" i="2"/>
  <c r="K9" i="2"/>
  <c r="K10" i="2"/>
  <c r="K11" i="2"/>
  <c r="K12" i="2"/>
  <c r="K20" i="1" l="1"/>
  <c r="K21" i="1" s="1"/>
  <c r="K33" i="1"/>
  <c r="K34" i="1" s="1"/>
  <c r="B1" i="2"/>
  <c r="G7" i="1" s="1"/>
  <c r="K7" i="1" s="1"/>
  <c r="K8" i="1" s="1"/>
  <c r="B35" i="1" l="1"/>
  <c r="H4" i="1" s="1"/>
  <c r="C1" i="2"/>
  <c r="J4" i="14"/>
  <c r="J5" i="14"/>
  <c r="J6" i="14"/>
  <c r="J7" i="14"/>
  <c r="J3" i="14"/>
  <c r="I4" i="14"/>
  <c r="I5" i="14"/>
  <c r="I6" i="14"/>
  <c r="I7" i="14"/>
  <c r="I3" i="14"/>
  <c r="H4" i="14"/>
  <c r="H5" i="14"/>
  <c r="H6" i="14"/>
  <c r="H7" i="14"/>
  <c r="H3" i="14"/>
  <c r="G4" i="14"/>
  <c r="G5" i="14"/>
  <c r="G6" i="14"/>
  <c r="G7" i="14"/>
  <c r="G3" i="14"/>
  <c r="F4" i="14"/>
  <c r="F5" i="14"/>
  <c r="F6" i="14"/>
  <c r="F7" i="14"/>
  <c r="F3" i="14"/>
  <c r="E4" i="14"/>
  <c r="E5" i="14"/>
  <c r="E6" i="14"/>
  <c r="E7" i="14"/>
  <c r="E3" i="14"/>
  <c r="D4" i="14"/>
  <c r="D5" i="14"/>
  <c r="D6" i="14"/>
  <c r="D7" i="14"/>
  <c r="D3" i="14"/>
  <c r="C4" i="14"/>
  <c r="C5" i="14"/>
  <c r="C6" i="14"/>
  <c r="C7" i="14"/>
  <c r="C3" i="14"/>
  <c r="A4" i="14"/>
  <c r="A5" i="14"/>
  <c r="A6" i="14"/>
  <c r="A7" i="14"/>
  <c r="A3" i="14"/>
  <c r="B7" i="14"/>
  <c r="B6" i="14"/>
  <c r="B5" i="14"/>
  <c r="B3" i="14"/>
  <c r="B4" i="14"/>
  <c r="C4" i="1" l="1"/>
  <c r="F8" i="1" l="1"/>
  <c r="F7" i="1" l="1"/>
</calcChain>
</file>

<file path=xl/sharedStrings.xml><?xml version="1.0" encoding="utf-8"?>
<sst xmlns="http://schemas.openxmlformats.org/spreadsheetml/2006/main" count="367" uniqueCount="256">
  <si>
    <t>Force name</t>
  </si>
  <si>
    <t>Pillar</t>
  </si>
  <si>
    <t xml:space="preserve">Stage </t>
  </si>
  <si>
    <t>Environmental sustainability</t>
  </si>
  <si>
    <t>Technology</t>
  </si>
  <si>
    <t>Nature and biodiversity</t>
  </si>
  <si>
    <t>Economic sustainability</t>
  </si>
  <si>
    <t>Circular economy</t>
  </si>
  <si>
    <t>Procurement</t>
  </si>
  <si>
    <t>Efficiency</t>
  </si>
  <si>
    <t>Social sustainability</t>
  </si>
  <si>
    <t>Civil contingency and resilient communities</t>
  </si>
  <si>
    <t>Public service and community safety</t>
  </si>
  <si>
    <t>Partnerships and collaboration</t>
  </si>
  <si>
    <t>Stage</t>
  </si>
  <si>
    <t>Actions</t>
  </si>
  <si>
    <t>Weighting</t>
  </si>
  <si>
    <t>Evidence</t>
  </si>
  <si>
    <t>Improving</t>
  </si>
  <si>
    <t>Accelerating</t>
  </si>
  <si>
    <t>Progress</t>
  </si>
  <si>
    <t>Score</t>
  </si>
  <si>
    <t>Description</t>
  </si>
  <si>
    <t>Not started</t>
  </si>
  <si>
    <t>Planned</t>
  </si>
  <si>
    <t>In progress</t>
  </si>
  <si>
    <t>Complete</t>
  </si>
  <si>
    <t>Embedded into policy</t>
  </si>
  <si>
    <t>Measure greenhouse gas emissions annually using national carbon calculator and submit to BlueLight Commercial</t>
  </si>
  <si>
    <t xml:space="preserve">Measure sustainability performance annually using the self-assessment tool </t>
  </si>
  <si>
    <t>Publish an annual sustainability report to show progress</t>
  </si>
  <si>
    <t>Action</t>
  </si>
  <si>
    <t>Governance measures complete</t>
  </si>
  <si>
    <t>of 6</t>
  </si>
  <si>
    <t>Regularly report progress to a Tier 1 / Executive Board</t>
  </si>
  <si>
    <t>Check once complete</t>
  </si>
  <si>
    <t>Pillar summary</t>
  </si>
  <si>
    <t>hide</t>
  </si>
  <si>
    <t>Estate and fleet</t>
  </si>
  <si>
    <t>Theme</t>
  </si>
  <si>
    <t>Environmental Sustainability: Descriptors</t>
  </si>
  <si>
    <t>Environmental Sustainability</t>
  </si>
  <si>
    <t>Starting out</t>
  </si>
  <si>
    <t>Nature &amp; biodiversity</t>
  </si>
  <si>
    <t>Force has reviewed ICT equipment, identified opportunities to reduce and optimise ICT equipment, and has as an asset management plan for ensuring ICT equipment is up-to-date and energy efficient.</t>
  </si>
  <si>
    <t xml:space="preserve">Force has developed a heat decarbonisation plan for its buildings that is aligned to its boiler replacement programme and net zero target, and has integrated this plan into its estate strategy. </t>
  </si>
  <si>
    <t>Force has included rural and wildlife crime in induction training for new officers and has established a cohort of wildlife crime champions from abroad range of roles.</t>
  </si>
  <si>
    <t>Economic Sustainability: Descriptors</t>
  </si>
  <si>
    <t>Economic Sustainability</t>
  </si>
  <si>
    <t>Force has a sustainable waste policy in place that is aligned to the waste hierarchy favouring reuse and recycling, and sharing assets where possible.</t>
  </si>
  <si>
    <t xml:space="preserve">Force has reviewed occupancy levels in all its buildings, identified opportunities to rationalise the estate and optimise building use, and has integrated these into its estate strategy. </t>
  </si>
  <si>
    <t>Force has reviewed utilisation levels of all of its fleet vehicles, identified opportunities to reduce vehicle numbers, and has a system for continually monitoring and optimising vehicle use.</t>
  </si>
  <si>
    <t>Force has assessed nature and biodiversity across its sites, identified protected species &amp; small-scale opportunities to improve and enhance nature and biodiversity (nesting boxes, wildflower verges, insect hotels), and has integrated these into its grounds maintenance strategy.</t>
  </si>
  <si>
    <t>Social Sustainability: Descriptors</t>
  </si>
  <si>
    <t>Social Sustainability</t>
  </si>
  <si>
    <t>Force has a system in place to identify newly emerging technology-linked environmental crimes, including e-waste trafficking, cryptocurrency pollution and carbon credit fraud to strengthen preparedness, improve awareness, and develop specialist capabilities.</t>
  </si>
  <si>
    <t>Public service &amp; community safety</t>
  </si>
  <si>
    <t xml:space="preserve">Force has identified and implemented an action plan to move towards being an ‘excellent’ Anchor institution and uses the Anchors framework to enhance other public health approaches in policing, such as Clear, Hold, Build. </t>
  </si>
  <si>
    <t>Civil contingency &amp; community resilience</t>
  </si>
  <si>
    <t xml:space="preserve">Force has developed a fleet decarbonisation plan for pool / non-operational vehicles, assessed local grid capacity &amp; charging infrastructure needs for these vehicles, and has fully integrated this into its estates capital programme (chargers) and fleet replacement programme (vehicles). </t>
  </si>
  <si>
    <t xml:space="preserve">Force has developed a fleet decarbonisation plan for operational / hard to transition vehicles, assessed local grid capacity &amp; charging infrastructure needs for these vehicles, and has fully integrated this into its estates capital programme (chargers) and  fleet replacement programme (vehicles). </t>
  </si>
  <si>
    <t xml:space="preserve">Force has reviewed and optimised data storage requirements, identified opportunities to improve energy efficiency &amp; resilience, and rationalise on-site servers where possible by moving to cloud-based solutions based on life cycle analysis. </t>
  </si>
  <si>
    <t>Force has system to identify rural and wildlife crimes and intelligence on its policing systems, and allocates ownership to ensure an effective response to emerging trends. Force offers opportunities for key individuals to specialise in particular aspects of wildlife crime.</t>
  </si>
  <si>
    <t>Force has surveyed sites with substantial grounds and identified larger scale opportunities to improve and enhance nature and biodiversity (habit mosaic, green roofs &amp; walls etc.), where possible in line with the Local Nature Recovery Strategy.</t>
  </si>
  <si>
    <t>Force has built positive working partnerships with key nature and wildlife organisations such as Natural England and where possible local special interest or community groups, and has identified opportunities to explore how changes brought about by police involvement in rural and wildlife crime has directly enhanced local nature and biodiversity.</t>
  </si>
  <si>
    <t>Force has a process in place to keep goods, equipment and kit in use, perhaps via a central inventory of spare and recovered equipment, furniture and stationery which is the first point of call before approval is given for new purchases.</t>
  </si>
  <si>
    <t>Force has embedded circular economy principles into its procurement process to ensure goods purchased are designed for longevity, and where possible can be refurbished or upgraded or broken down into component parts for recycling at the end of their useful life.</t>
  </si>
  <si>
    <t xml:space="preserve">Force adopts national standards and purchases through national frameworks where possible to standardise procedures and requirements, and minimise resources and budget required to develop bespoke solutions. </t>
  </si>
  <si>
    <t>Force uses the College of Policing PDIT tool and practice bank to identify opportunities to improve services identified during the PEEL Assessment as requires improvement or inadequate.</t>
  </si>
  <si>
    <t>Force has expanded its climate change adaption plan and risk assessment to identify the potential risks of new offences emerging as a consequence of climate change such as environmental destruction or “ecocide”, increased climate-related protests, new forms of organised crime and increase in global climate migration.</t>
  </si>
  <si>
    <t xml:space="preserve">Force has fully integrated these newly identified risks into their force risk register. </t>
  </si>
  <si>
    <t>Force has identified and integrated adaption options for these new offences emerging as a consequence of climate change into operational procedures and controls.</t>
  </si>
  <si>
    <t xml:space="preserve">Force has completed the Anchors self-assessment and developed an implementation plan to become an Anchor institution. </t>
  </si>
  <si>
    <t>Force uses the College of Policing PDIT to understand and compare their workforce capacity across functions to inform resource allocation and Force Management Statement.</t>
  </si>
  <si>
    <t>Force has joined local and/or regional Anchors groups and identified opportunities to enhance partnerships, collaborations and shared improvements, to delivery economies of scale and new funding opportunities.</t>
  </si>
  <si>
    <t>Efficiency &amp; technology</t>
  </si>
  <si>
    <t>Force keeps up to date with changes coming out of the Waste Crime Action Plan via NPCC and ensures any directly affecting policing are embedded into its relevant services and operational controls.</t>
  </si>
  <si>
    <t>Buildings &amp; estate decarbonisation</t>
  </si>
  <si>
    <t xml:space="preserve">Force has assessed building energy and water use via management systems or submetering, identified opportunities to improve and optimise energy and water efficiency in buildings, and has integrated these into its estate strategy. </t>
  </si>
  <si>
    <t xml:space="preserve">Force has a comprehensive management system for identifying, managing and continually improving its impacts on the environment, this should include a register of legislation and operational controls. </t>
  </si>
  <si>
    <t>Travel &amp; fleet decarbonisation</t>
  </si>
  <si>
    <t xml:space="preserve">Force has completed detailed decarbonisation feasibility studies for buildings based on a whole building approach, and has integrated these into its maintenance and capital programmes. </t>
  </si>
  <si>
    <t xml:space="preserve">Force has completed an employee commuter survey and has developed an active / sustainable travel plan to encourage healthy and low carbon transports for employees and visitors travelling to its site. </t>
  </si>
  <si>
    <t xml:space="preserve">Force has adopted a sustainable travel hierarchy for business travel,  and neighbourhood officers are deployed on foot and on bikes where possible to encourage active and sustainable travel. </t>
  </si>
  <si>
    <t>Force has reviewed and identified opportunities to improve travel facilities (changing rooms, showers, lockers, bike storage etc.) across its estate to encourage active and sustainable travel, and has integrated this into its estate strategy.</t>
  </si>
  <si>
    <t>Force completes regular commuter surveys, updates its active / sustainable travel plan accordingly and has an action plan to improve active and sustainable travel for commuters and visitors to its site, which includes working with key stakeholders and local transport providers.</t>
  </si>
  <si>
    <t>Force has assessed the opportunities to provide green spaces for employees across its estate, and promotes the link between nature and wellbeing.</t>
  </si>
  <si>
    <t>Force has increased and/or enhanced opportunities for employees to access green spaces across its estate, and has established a nature &amp; wildlife staff network working with local nature and gardening groups to improve biodiversity.</t>
  </si>
  <si>
    <t>Business change &amp; procurement</t>
  </si>
  <si>
    <t>Force has embedded social values into its procurement policy and processes, and allocates a minimum 10% score for social value in tenders.</t>
  </si>
  <si>
    <t>Force has policies and processes in place to review and improve the reliability of data and information gathered by across the force, minimise data stored and lean processes to remove inefficiencies.</t>
  </si>
  <si>
    <t xml:space="preserve">Force has a system in place to assess the sustainability (economic, environmental and social) impacts of business change projects, and identifies opportunities to mitigate or reduce significant impacts through changes to the project prior to presenting to Board. </t>
  </si>
  <si>
    <t xml:space="preserve">Force has a system in place to assess the social value (economic, environmental and social) of goods and services prior to tender, and identifies opportunities to mitigate or reduce significant impacts through changes to specifications. </t>
  </si>
  <si>
    <t>Engagement &amp; collaboration</t>
  </si>
  <si>
    <t>Force collaborates with partners across the public sector, business, and academia to identify and pilot innovative environmental projects that make delivering sustainability more achievable and affordable. Sharing results with other forces, and adding examples of best practice to CoP practice bank.</t>
  </si>
  <si>
    <t xml:space="preserve">Force works with partners to identify and proactively engage with marginalized populations, including low-income communities and vulnerable people, who are disproportionately affected by climate change to seek opportunities to improve climate justice. </t>
  </si>
  <si>
    <t>Force works with organisations beyond law enforcement agencies such as environmental regulators and non-governmental organisations help local communities understand how they may adapt to newly identified forms of crime emerging as a consequence of climate change.</t>
  </si>
  <si>
    <t>Force measures and identifies opportunities to reduce the carbon cost of newly identified crimes emerging as a consequence of climate change that it polices.</t>
  </si>
  <si>
    <t>Force has identified opportunities to share buildings and other spaces with partners, other forces and public sector organisations to further rationalise the size of its estate and share costs.</t>
  </si>
  <si>
    <t>Force has identified opportunities to share green spaces across its estate with other partners and the local community where possible to enhance nature, biodiversity and community relations.</t>
  </si>
  <si>
    <t xml:space="preserve">Force has shared enabling services (HR, EDI, sustainability, procurement etc.) with partners and other forces or public sector organisations to reduce resources, improve economies of scale and enhance opportunities.   </t>
  </si>
  <si>
    <t xml:space="preserve">Force has a sustainability group or staff network that manages and monitors actions to embed and continually improve sustainability in the force, providing regular sustainability comms and engagement. </t>
  </si>
  <si>
    <t>Force has embedded sustainability as a standalone requirement in its business change process, and is included in all business cases and Board papers.</t>
  </si>
  <si>
    <t>Force has embedded whole life costing into its procurement and business change process that includes acquisition costs, operational costs and end of life costs to ensure value for money across the life cycle of the product, service or change project.</t>
  </si>
  <si>
    <t>Forces works with local resilience partners to engage proactively with communities to address fears and inform the public of changing risks, helping them to build resilience during severe weather events.</t>
  </si>
  <si>
    <t xml:space="preserve">Force has reviewed occupancy levels in all its buildings, identified opportunities to rationalise the estate and optimise building use, and has integrated these into its estate strategy </t>
  </si>
  <si>
    <t>Force has assessed building energy and water use via management systems or submetering, identified opportunities to improve and optimise energy and water efficiency in buildings, and has integrated these into its estate strategy</t>
  </si>
  <si>
    <t>Force has developed a heat decarbonisation plan for its buildings that is aligned to its boiler replacement programme and net zero target, and has integrated this plan into its estate strategy</t>
  </si>
  <si>
    <t>Force has completed detailed decarbonisation feasibility studies for buildings based on a whole building approach, and has integrated these into its maintenance and capital programmes</t>
  </si>
  <si>
    <t>Force has a comprehensive management system for identifying, managing and continually improving its impacts on the environment, this should include a register of legislation and operational controls</t>
  </si>
  <si>
    <t>Force has identified opportunities to share buildings and other spaces with partners, other forces and public sector organisations to further rationalise the size of its estate and share costs</t>
  </si>
  <si>
    <t>Force has reviewed utilisation levels of all of its fleet vehicles, identified opportunities to reduce vehicle numbers, and has a system for continually monitoring and optimising vehicle use</t>
  </si>
  <si>
    <t>Force has reviewed and identified opportunities to improve travel facilities (changing rooms, showers, lockers, bike storage etc.) across its estate to encourage active and sustainable travel, and has integrated this into its estate strategy</t>
  </si>
  <si>
    <t>Force completes regular commuter surveys, updates its active / sustainable travel plan accordingly and has an action plan to improve active and sustainable travel for commuters and visitors to its site, which includes working with key stakeholders and local transport providers</t>
  </si>
  <si>
    <t>Force has identified opportunities to share charging infrastructure with partners and other forces &amp; public sector organisations, and is implementing the opportunities identified</t>
  </si>
  <si>
    <t>Force has identified further opportunities to share infrastructure including the use of central charging hubs, and has explored on-street priory parking with local authorities, and is implementing the opportunities identified</t>
  </si>
  <si>
    <t>Force has identified opportunities to share charging infrastructure with partners and other forces &amp; public sector organisations, and is implementing the opportunities identified.</t>
  </si>
  <si>
    <t>Force has identified further opportunities to share infrastructure including the use of central charging hubs, and has explored on-street priory parking with local authorities, and is implementing the opportunities identified.</t>
  </si>
  <si>
    <t>Force has assessed the opportunities to provide green spaces for employees across its estate, and promotes the link between nature and wellbeing</t>
  </si>
  <si>
    <t>Force has included rural and wildlife crime in induction training for new officers and has established a cohort of wildlife crime champions from abroad range of roles</t>
  </si>
  <si>
    <t>Force has system to identify rural and wildlife crimes and intelligence on its policing systems, and allocates ownership to ensure an effective response to emerging trends</t>
  </si>
  <si>
    <t>Force offers opportunities for key individuals to specialise in particular aspects of wildlife crime</t>
  </si>
  <si>
    <t>Force has identified opportunities to share green spaces across its estate with other partners and the local community where possible to enhance nature, biodiversity and community relations</t>
  </si>
  <si>
    <t>Force has a sustainable waste policy in place that is aligned to the waste hierarchy favouring reuse and recycling, and sharing assets where possible</t>
  </si>
  <si>
    <t>Force has a process in place to keep goods, equipment and kit in use, perhaps via a central inventory of spare and recovered equipment, furniture and stationery which is the first point of call before approval is given for new purchases</t>
  </si>
  <si>
    <t>Force has a process in place to monitor and continually improve waste contamination levels</t>
  </si>
  <si>
    <t>Force keeps up to date with changes coming out of the Waste Crime Action Plan via NPCC and ensures any directly affecting policing are embedded into its relevant services and operational controls</t>
  </si>
  <si>
    <t>Force has embedded sustainability as a standalone requirement in its business change process, and is included in all business cases and Board papers</t>
  </si>
  <si>
    <t>Force has embedded social values into its procurement policy and processes, and allocates a minimum 10% score for social value in tenders</t>
  </si>
  <si>
    <t>Force has embedded whole life costing into its procurement and business change process that includes acquisition costs, operational costs and end of life costs to ensure value for money across the life cycle of the product, service or change project</t>
  </si>
  <si>
    <t>Force has a system in place to assess the sustainability (economic, environmental and social) impacts of business change projects, and identifies opportunities to mitigate or reduce significant impacts through changes to the project prior to presenting to Board</t>
  </si>
  <si>
    <t>Force collaborates with suppliers and contractors to identify opportunities for continually improving the sustainability of goods and services across all operations</t>
  </si>
  <si>
    <t>Force is working with suppliers to reduce packaging and waste coming into the Force in the first place, through take back schemes and other close loop improvements.</t>
  </si>
  <si>
    <t xml:space="preserve">Force designs central waste hubs into new buildings or site refurbishment projects. Force has reviewed its waste disposal contracts, and minimised material sent to landfill and incineration without energy recovery. </t>
  </si>
  <si>
    <t>Force has developed a fleet decarbonisation plan for operational / hard to transition vehicles, assessed local grid capacity &amp; charging infrastructure needs for these vehicles, and has fully integrated this into its estates capital programme (chargers) and fleet replacement programme (vehicles)</t>
  </si>
  <si>
    <t>New builds and major retrofits are designed and built to environmental standards, such as BREEAM and net zero where possible. Green leases are in place when acquiring leased properties and shared spaces, where possible</t>
  </si>
  <si>
    <t>Force has adopted a sustainable travel hierarchy for business travel</t>
  </si>
  <si>
    <t>Neighbourhood officers are deployed on foot and on bikes where possible to encourage active and sustainable travel</t>
  </si>
  <si>
    <t>Force uses the College of Policing PDIT to understand and compare their workforce capacity across functions to inform resource allocation and Force Management Statement</t>
  </si>
  <si>
    <t>Force purchases via national frameworks where possible to standardise requirements, and minimise risks, resources and budget required to develop bespoke solutions</t>
  </si>
  <si>
    <t>Force has reviewed and optimised data storage requirements, identified opportunities to improve energy efficiency &amp; resilience, and rationalise on-site servers where possible by moving to cloud-based solutions based on life cycle analysis</t>
  </si>
  <si>
    <t>Force has communicated climate change risks and plans to staff and officers</t>
  </si>
  <si>
    <t>Force has communicated climate change risks and plans to staff and officers, and shared their climate change adaption plan and risk assessment with the local authority and key partners responsible for managing the regional adaption strategy.</t>
  </si>
  <si>
    <t>Force has expanded its climate change adaption plan and risk assessment to identify the potential risks of new offences emerging as a consequence of climate change such as environmental destruction or “ecocide”, increased climate-related protests, new forms of organised crime and increase in global climate migration</t>
  </si>
  <si>
    <t>Force has a system in place to identify newly emerging technology-linked environmental crimes to strengthen preparedness, improve awareness, and develop specialist capabilities</t>
  </si>
  <si>
    <t>Force works with other forces, law enforcement agencies and partners to update multi-agency operational processes and controls to incorporate the newly identified forms of crime emerging as a consequence of climate change</t>
  </si>
  <si>
    <t>Force works with other forces, law enforcement agencies and partners to update multi-agency operational processes and controls to incorporate the newly identified forms of crime emerging as a consequence of climate change.</t>
  </si>
  <si>
    <t>Force measures and identifies opportunities to reduce the carbon cost of newly identified crimes emerging as a consequence of climate change that it polices</t>
  </si>
  <si>
    <t>Force has completed the Anchors self-assessment and developed an implementation plan to become an Anchor institution</t>
  </si>
  <si>
    <t>Force has a sustainability group or staff network that manages and monitors actions to embed and continually improve sustainability in the force, and provides regular sustainability comms and engagement</t>
  </si>
  <si>
    <t>Force has joined local and/or regional Anchors groups and identified opportunities to enhance partnerships, collaborations and shared improvements, to delivery economies of scale and new funding opportunities</t>
  </si>
  <si>
    <t>Sustainability lead or representatives from the sustainability group regularly attend regional and national sustainability networks on behalf of the force</t>
  </si>
  <si>
    <t xml:space="preserve">Sustainability lead or representatives from the sustainability group regularly attend regional and national sustainability networks on behalf of the force. </t>
  </si>
  <si>
    <t>Force has identified opportunities to co-locate with partners and other forces &amp; public sector organisations to implement fully integrated services to address the needs of communities, particularly vulnerable communities disproportionally affected by crime.</t>
  </si>
  <si>
    <t>Force has identified and implemented an action plan to move towards being an ‘excellent’ Anchor institution and uses the Anchors framework to enhance other public health approaches in policing, such as Clear, Hold, Build</t>
  </si>
  <si>
    <t xml:space="preserve">Circular economy </t>
  </si>
  <si>
    <t xml:space="preserve">Assess local grid capacity required for decarbonising buildings and engage with DNO </t>
  </si>
  <si>
    <t>Force keeps up to date with changes coming out of the JUWC review and works with key partners to ensure a holistic approach to enforcement locally.</t>
  </si>
  <si>
    <t>Force keeps up to date with changes coming out of the JUWC review and works with key partners to ensure a holistic approach to enforcement locally</t>
  </si>
  <si>
    <t>Force collaborates with suppliers and contractors to identify opportunities for continually improving the sustainability of goods and services across all operations, and is working with suppliers that create the highest greenhouse gas emissions to improve the approach for calculating their scope 3 supply chain emissions.</t>
  </si>
  <si>
    <t>Force works with partners and other forces &amp; public sector organisations to establish joint frameworks to increase opportunities for economies of scale.</t>
  </si>
  <si>
    <t>Force works with partners and other forces &amp; public sector organisations to establish joint frameworks to increase opportunities for economies of scale</t>
  </si>
  <si>
    <t>Force designs central waste hubs into new buildings or site refurbishment projects. Force has reviewed its waste disposal contracts, and minimised material sent to landfill and incineration</t>
  </si>
  <si>
    <t xml:space="preserve">Force is working with suppliers to reduce packaging and other transport or storage materials to prevent waste coming into the Force, through take back schemes and other close loop improvements </t>
  </si>
  <si>
    <t>Business cases and Board papers for large or complex projects are developed in line with Green Book, and have a stand-alone sustainability section containing a sustainability impact assessment with mitigation options, whole life costs (capital and revenue), total greenhouse gas emissions (tCO2e) and if required off-set costs.</t>
  </si>
  <si>
    <t>Force actively uses the College of Policing PDIT tool and practice back to identify opportunities to improve services and embed best practice across all services.</t>
  </si>
  <si>
    <t>Force actively uses the College of Policing PDIT tool and practice back to identify opportunities to improve services and embed best practice across all services</t>
  </si>
  <si>
    <t>Buildings and estate decarbonisation</t>
  </si>
  <si>
    <t>Travel and fleet decarbonisation</t>
  </si>
  <si>
    <t>Business change and procurement</t>
  </si>
  <si>
    <t>Efficiency and technology</t>
  </si>
  <si>
    <t>Civil contingency and community resilience</t>
  </si>
  <si>
    <t>Engagement and collaboration</t>
  </si>
  <si>
    <t>Force should coordinate with partners and other forces &amp; public sector organisations to develop a formal framework to enable resource and capability sharing across the region to ensure critical public services continue to operate effectively during severe weather events.</t>
  </si>
  <si>
    <t xml:space="preserve">Force works with local resilience partners to consider the early identification and inclusion of voluntary groups and grass route organisations in emergency planning. </t>
  </si>
  <si>
    <t>Force has identified and integrated adaption solutions into operational processes and controls,  to reduce the impacts of climate change on services and police officers</t>
  </si>
  <si>
    <t>Force has identified and integrated adaption solutions into enabling services (estates, fleet, HR etc.) strategies and delivery plans to ensure a co-ordinated and holistic response</t>
  </si>
  <si>
    <t>Force has identified and integrated adaption solutions into operational processes and controls, such as health-heat alerts and options to reduce the impacts of health on services and police officers.</t>
  </si>
  <si>
    <t>Force has identified and integrated adaption solutions into enabling services (estates, fleet, HR etc.) strategies and delivery plans, such as the introduction of cooling areas into buildings, air conditioning into vehicles and home working during heatwaves.</t>
  </si>
  <si>
    <t xml:space="preserve">Force measures the carbon cost of crimes it polices, and includes this figure along side financial costs of crime in reports.  </t>
  </si>
  <si>
    <t>Force measures the carbon cost of crimes it polices</t>
  </si>
  <si>
    <t>Force has identified opportunities to reduce the carbon cost of the crimes it polices.  Carbon costs of crime are included along side financial costs in management reports and KPIs.</t>
  </si>
  <si>
    <t>Force works with partners to identify and proactively engage with marginalized populations, including low-income communities and vulnerable citizens, who are disproportionately affected by climate change to seek opportunities to improve climate justice</t>
  </si>
  <si>
    <t>Force has reviewed and identified the goods and services creating the highest greenhouse gas emissions in its supply chain, and is working with suppliers to improve the approach for calculating their carbon footprint and consequently the force's scope 3 supply chain emissions</t>
  </si>
  <si>
    <t>Force has reviewed ICT equipment, identified opportunities to reduce and optimise ICT equipment, and has as an asset management plan for ensuring ICT equipment is up-to-date, fit for purpose and energy efficient</t>
  </si>
  <si>
    <t>Sustainability lead or representatives from the sustainability cohort have completed sustainability training (Carbon Literacy or other specialist sustainability training)</t>
  </si>
  <si>
    <t xml:space="preserve">Force has reviewed and identified the goods and services creating the highest greenhouse gas emissions in its supply chain, and is working with suppliers to improve the approach for calculating their carbon footprint </t>
  </si>
  <si>
    <t>Force is working with the highest greenhouse gas emissions emitters to reduce its scope 3 supply chain emissions and transition towards net zero</t>
  </si>
  <si>
    <t>Force has identified opportunities to improve internal processes and service provision through responsible use of AI and other digital solutions, and has integrated these into its ICT delivery plan</t>
  </si>
  <si>
    <t xml:space="preserve">Force has identified opportunities to improve internal processes and service provision through responsible use of AI and other digital solutions, and has integrated these into its ICT delivery plan. </t>
  </si>
  <si>
    <t xml:space="preserve">Force has fully integrated their climate change  risk assessment into existing business continuity &amp; other emergency preparedness plans. Force has added key climate change risks to its force risk register. </t>
  </si>
  <si>
    <t>Force has developed a climate change risk assessment that identify the potential risks from severe weather on buildings &amp; infrastructure, services and staff &amp; officers, now and 2050 based on 2 degree average global warming scenario.</t>
  </si>
  <si>
    <t xml:space="preserve">Force works with partners and other forces &amp; public sector organisations to use their collective influence to advocate for local community improvement and engagement. </t>
  </si>
  <si>
    <t xml:space="preserve">Force has added key climate change risks to its force risk register, and has fully integrated their climate change risk assessment into existing business continuity &amp; other emergency preparedness plans. </t>
  </si>
  <si>
    <t>Force has an executive lead for sustainability and has established a cohort of sustainability champions from abroad range of roles to proactively advocate for sustainability. Sustainability training has been provided.</t>
  </si>
  <si>
    <t>Force has a system for identifying, managing and mitigating environmental risks across its estate, including pollution and statutory nuisance as a minimum.</t>
  </si>
  <si>
    <t>Introduction</t>
  </si>
  <si>
    <t>Scoring progress</t>
  </si>
  <si>
    <t>Topic</t>
  </si>
  <si>
    <t>Topic progress score</t>
  </si>
  <si>
    <t>The strategy is designed to be a high-level framework incorporating sustainability impacts that are identified as significant to policing by the Sustainability Governance Board (SGB) and are not covered in other national policing strategy, such as the Culture &amp; Inclusion Strategy.</t>
  </si>
  <si>
    <t>Each PCC or Mayor will scrutinise progress and hold their force to account for meeting the statutory, mandatory, and other requirements laid out in their sustainability strategies or action plan.</t>
  </si>
  <si>
    <t>This tool has been designed to provide forces with a way to track progress against the actions in the National Sustainability Strategy for Policing and to allow Police Crime Commissioners (PCCs) or Mayoral equivalents to easily audit performance.</t>
  </si>
  <si>
    <t>The strategy reaffirms the commitment in the Sustainability Charter to improve the environmental performance of policing and replaces it with a standardised approach to sustainability in policing that ensures all police forces work towards shared sustainability goals.</t>
  </si>
  <si>
    <t>Forces are required to use this tool to benchmark their sustainability performance. Forces should reassess their performance annually to monitor progress and update their action plan accordingly.</t>
  </si>
  <si>
    <t>National sustainability self-assessment tool</t>
  </si>
  <si>
    <t>Sustainability is organised into three pillars (environment, economic, social)</t>
  </si>
  <si>
    <t xml:space="preserve">Each pillar is organised into three topics (e.g. for environment these are estate, technology, nature). </t>
  </si>
  <si>
    <t xml:space="preserve">Within each topic, actions are organised into three stages (starting out, improving, accelerating). </t>
  </si>
  <si>
    <t xml:space="preserve">The score for each action is the weighting for each action (pre-defined by the SGB) multiplied by the force's progress </t>
  </si>
  <si>
    <t>There are five potential progress categories providing a score on a scale of zero to one:</t>
  </si>
  <si>
    <t>Forces should record progress for each action, for each topic using the drop down  options. Overall progress scores will be automatically calculated and displayed on the 'Dashboard' tab</t>
  </si>
  <si>
    <t>Force is actively installing renewables across its estate including roof-top solar, solar canopies and battery storage, taking advantage of funding opportunities where available.</t>
  </si>
  <si>
    <t>New builds and major retrofits are designed and built to environmental standards such as BREEAM, and net zero where possible. Green leases are in place when acquiring leased properties, and shared spaces where possible.</t>
  </si>
  <si>
    <t>Force has reviewed its ground maintenance agreements ensuring, for example, that soft landscaping comprise of native species to enhance food, shelter and nesting sites for a range of native species.</t>
  </si>
  <si>
    <t>Force has reviewed its use of single use products, switching to longer lasting alternatives where possible.</t>
  </si>
  <si>
    <t>Force has reviewed and rolled out standardised waste facilities across its buildings including uniformed bins and clear signage, and has a process to monitor and continually improve waste contamination levels.</t>
  </si>
  <si>
    <t>Force has a system for identifying, managing and mitigating environmental risks across its estate, including pollution and statutory nuisance as a minimum</t>
  </si>
  <si>
    <t>Force is actively installing renewables across its estate including roof-top solar, solar canopies and battery storage, taking advantage of funding opportunities where available</t>
  </si>
  <si>
    <t>Force has completed an employee commuter survey and has developed an active / sustainable travel plan to encourage healthy and low carbon transport for employees and visitors travelling to its site</t>
  </si>
  <si>
    <t xml:space="preserve">Force has developed a fleet decarbonisation plan for pool / non-operational vehicles, assessed local grid capacity and charging infrastructure needs for these vehicles, and has fully integrated this into its estates capital programme (chargers) and fleet replacement programme (vehicles) </t>
  </si>
  <si>
    <t>Force has reviewed its ground maintenance agreements ensuring, for example, soft landscaping comprise of native species to enhance  food, shelter and nesting sites for a range of native species</t>
  </si>
  <si>
    <t>Force has assessed nature and biodiversity across its sites, identified protected species and small-scale opportunities to improve and enhance nature and biodiversity (nesting boxes, wildflower verges, insect hotels), and has integrated these into its grounds maintenance strategy</t>
  </si>
  <si>
    <t>Force has increased and/or enhanced opportunities for employees to access green spaces across its estate, and has established a nature and wildlife staff network working with local nature and gardening groups to improve biodiversity</t>
  </si>
  <si>
    <t>Force has surveyed sites with substantial grounds and identified larger scale opportunities to improve and enhance nature and biodiversity (habit mosaic, green roofs &amp; walls etc.), in line with the Local Nature Recovery Strategy where possible</t>
  </si>
  <si>
    <t>Force has built positive working partnerships with key nature and wildlife organisations such as Natural England and, where possible, local special interest or community groups, and has identified opportunities to explore how changes brought about by police involvement in rural and wildlife crime has directly enhanced local nature and biodiversity</t>
  </si>
  <si>
    <t>Force has reviewed its use of single use products, switching to longer lasting alternatives where possible</t>
  </si>
  <si>
    <t>Force has reviewed and rolled out standardised waste facilities across its buildings including uniformed bins and clear signage, and has a process to monitor and continually improve waste contamination levels</t>
  </si>
  <si>
    <t>Force has embedded circular economy principles into its procurement process to ensure goods purchased are designed for longevity and, where possible, can be refurbished, upgraded or broken down into component parts for recycling at the end of their useful life</t>
  </si>
  <si>
    <t>Force has a system in place to assess the social value of goods and services prior to tender, and identifies opportunities to mitigate or reduce significant impacts through changes to specifications</t>
  </si>
  <si>
    <t xml:space="preserve">Business cases and Board papers for large or complex projects are developed in line with Green Book, and have a stand-alone sustainability section containing a sustainability impact assessment with mitigation options, whole life costs (capital and revenue), total greenhouse gas emissions (tCO2e) and if required, costs of carbon offsets </t>
  </si>
  <si>
    <t>Force has policies and processes in place to review and improve the reliability of data and information gathered across the force, minimise data stored and lean processes to remove inefficiencies</t>
  </si>
  <si>
    <t>Force adopts national standards, controls and strategies where possible to standardise procedures and requirements and minimise resources and budget required to develop bespoke solutions</t>
  </si>
  <si>
    <t>Force uses the College of Policing PDIT tool and practice bank to identify opportunities to improve services identified during the PEEL Assessment as 'requires improvement' or 'inadequate'</t>
  </si>
  <si>
    <t>Force has shared enabling services (HR, EDI, sustainability, procurement etc.) with partners, other forces or public sector organisations to reduce resources, improve economies of scale and enhance opportunities</t>
  </si>
  <si>
    <t>Force has identified the potential risks from severe weather impacts of climate change on buildings and infrastructure, services and staff and officers, now and 2050 based on 2 degree average global warming scenario</t>
  </si>
  <si>
    <t>Force has shared their climate change adaptation plan and risk assessment with the local authority and key partners responsible for managing the regional adaption strategy</t>
  </si>
  <si>
    <t>Force works with local resilience partners to engage proactively with communities to address fears and inform the public of changing risks, helping them to build resilience during severe weather events</t>
  </si>
  <si>
    <t>Force has a formal framework in place with partners, other forces and public sector organisations to enable resource and capability sharing across the region to ensure critical public services continue to operate effectively during severe weather events</t>
  </si>
  <si>
    <t>Force has fully integrated these newly identified risks into their force risk register, and where appropriate has integrated these newly identified risks into existing business continuity and other emergency preparedness plans</t>
  </si>
  <si>
    <t>Force has identified and integrated adaptation options for these new offences emerging as a consequence of climate change into operational procedures and controls</t>
  </si>
  <si>
    <t>Force has communicated newly identified risks and adaptation plans to staff and officers</t>
  </si>
  <si>
    <t>Force has identified opportunities to reduce the carbon cost of the crimes it polices. Carbon costs of crime are included alongside financial costs in management reports</t>
  </si>
  <si>
    <t>Force works with organisations beyond law enforcement agencies such as environmental regulators and non-governmental organisations to help local communities understand how they may adapt to newly identified forms of crime emerging as a consequence of climate change</t>
  </si>
  <si>
    <t>Force has an executive lead for sustainability and has established a cohort of sustainability champions from a broad range of roles to proactively advocate for sustainability.</t>
  </si>
  <si>
    <t xml:space="preserve">Force works with partners, other forces and public sector organisations to use their collective influence to advocate for local community improvement and resilience to enhance wellbeing, safety and social cohesion. </t>
  </si>
  <si>
    <t>Force collaborates with partners across the public sector, business, and academia to identify and pilot innovative environmental projects that make delivering sustainability more achievable and affordable. Force shares results of innovative environmental projects with other forces and adds examples of successful / best practice projects to CoP practice bank</t>
  </si>
  <si>
    <t>Force has identified opportunities to co-locate with partners, other forces and public sector organisations to implement fully integrated services to address the needs of communities</t>
  </si>
  <si>
    <t xml:space="preserve">Pillar progress </t>
  </si>
  <si>
    <t>Pillar progress</t>
  </si>
  <si>
    <t xml:space="preserve">Score </t>
  </si>
  <si>
    <t xml:space="preserve">Allocate a sustainability lead to manage and monitor progress against targets </t>
  </si>
  <si>
    <t xml:space="preserve">Publish a sustainability action plan with targets </t>
  </si>
  <si>
    <t>Comments &amp; key achievements</t>
  </si>
  <si>
    <t>Overall rating for sustainability</t>
  </si>
  <si>
    <t>Overall sustainability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</si>
</sst>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ptos Narrow"/>
      <family val="2"/>
      <scheme val="minor"/>
    </font>
    <font>
      <u/>
      <sz val="11"/>
      <color theme="10"/>
      <name val="Aptos Narrow"/>
      <family val="2"/>
      <scheme val="minor"/>
    </font>
    <font>
      <sz val="11"/>
      <color theme="0"/>
      <name val="Aptos Narrow"/>
      <family val="2"/>
      <scheme val="minor"/>
    </font>
    <font>
      <sz val="11"/>
      <color theme="3" tint="0.89999084444715716"/>
      <name val="Aptos Narrow"/>
      <family val="2"/>
      <scheme val="minor"/>
    </font>
    <font>
      <sz val="11"/>
      <color theme="1"/>
      <name val="Aptos Narrow"/>
      <family val="2"/>
      <scheme val="minor"/>
    </font>
    <font>
      <b/>
      <sz val="11"/>
      <color theme="0"/>
      <name val="Aptos Narrow"/>
      <family val="2"/>
      <scheme val="minor"/>
    </font>
    <font>
      <b/>
      <sz val="26"/>
      <color theme="0"/>
      <name val="Aptos Narrow"/>
      <family val="2"/>
      <scheme val="minor"/>
    </font>
    <font>
      <b/>
      <sz val="8"/>
      <color rgb="FFFFFFFF"/>
      <name val="Arial"/>
      <family val="2"/>
    </font>
    <font>
      <b/>
      <sz val="8"/>
      <color rgb="FF2E2C70"/>
      <name val="Arial"/>
      <family val="2"/>
    </font>
    <font>
      <sz val="8"/>
      <color rgb="FF2E2C70"/>
      <name val="Arial"/>
      <family val="2"/>
    </font>
    <font>
      <b/>
      <sz val="10"/>
      <color theme="0"/>
      <name val="Aptos Narrow"/>
      <family val="2"/>
      <scheme val="minor"/>
    </font>
    <font>
      <sz val="10"/>
      <color theme="1"/>
      <name val="Aptos Narrow"/>
      <family val="2"/>
      <scheme val="minor"/>
    </font>
    <font>
      <sz val="10"/>
      <color rgb="FF2E2C70"/>
      <name val="Aptos Narrow"/>
      <family val="2"/>
    </font>
    <font>
      <sz val="11"/>
      <color theme="1"/>
      <name val="Calibri"/>
      <family val="2"/>
    </font>
    <font>
      <sz val="16"/>
      <color theme="0"/>
      <name val="Aptos Narrow"/>
      <family val="2"/>
      <scheme val="minor"/>
    </font>
    <font>
      <sz val="11"/>
      <color theme="3"/>
      <name val="Aptos Narrow"/>
      <family val="2"/>
      <scheme val="minor"/>
    </font>
  </fonts>
  <fills count="13">
    <fill>
      <patternFill patternType="none"/>
    </fill>
    <fill>
      <patternFill patternType="gray125"/>
    </fill>
    <fill>
      <patternFill patternType="solid">
        <fgColor theme="4" tint="-0.499984740745262"/>
        <bgColor indexed="64"/>
      </patternFill>
    </fill>
    <fill>
      <patternFill patternType="solid">
        <fgColor theme="3"/>
        <bgColor indexed="64"/>
      </patternFill>
    </fill>
    <fill>
      <patternFill patternType="solid">
        <fgColor theme="2"/>
        <bgColor indexed="64"/>
      </patternFill>
    </fill>
    <fill>
      <patternFill patternType="solid">
        <fgColor rgb="FF002060"/>
        <bgColor indexed="64"/>
      </patternFill>
    </fill>
    <fill>
      <patternFill patternType="solid">
        <fgColor rgb="FF0D7EAB"/>
        <bgColor indexed="64"/>
      </patternFill>
    </fill>
    <fill>
      <patternFill patternType="solid">
        <fgColor rgb="FFCCD8E2"/>
        <bgColor indexed="64"/>
      </patternFill>
    </fill>
    <fill>
      <patternFill patternType="solid">
        <fgColor rgb="FFE7ECF1"/>
        <bgColor indexed="64"/>
      </patternFill>
    </fill>
    <fill>
      <patternFill patternType="solid">
        <fgColor rgb="FFDFE6ED"/>
        <bgColor indexed="64"/>
      </patternFill>
    </fill>
    <fill>
      <patternFill patternType="solid">
        <fgColor rgb="FFCCD8E2"/>
        <bgColor rgb="FF000000"/>
      </patternFill>
    </fill>
    <fill>
      <patternFill patternType="solid">
        <fgColor theme="0"/>
        <bgColor indexed="64"/>
      </patternFill>
    </fill>
    <fill>
      <patternFill patternType="solid">
        <fgColor theme="3" tint="0.89999084444715716"/>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top/>
      <bottom style="thin">
        <color theme="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bottom style="thick">
        <color rgb="FFFFFFFF"/>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style="thin">
        <color theme="2" tint="-0.499984740745262"/>
      </right>
      <top style="thin">
        <color theme="2" tint="-0.499984740745262"/>
      </top>
      <bottom style="thin">
        <color theme="2" tint="-0.499984740745262"/>
      </bottom>
      <diagonal/>
    </border>
    <border>
      <left/>
      <right/>
      <top/>
      <bottom style="thin">
        <color theme="2" tint="-0.499984740745262"/>
      </bottom>
      <diagonal/>
    </border>
    <border>
      <left style="thin">
        <color theme="0"/>
      </left>
      <right style="thin">
        <color theme="0"/>
      </right>
      <top style="thin">
        <color theme="0"/>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rgb="FFFFFFFF"/>
      </right>
      <top style="medium">
        <color rgb="FFFFFFFF"/>
      </top>
      <bottom style="thick">
        <color rgb="FFFFFFFF"/>
      </bottom>
      <diagonal/>
    </border>
    <border>
      <left style="thin">
        <color indexed="64"/>
      </left>
      <right style="medium">
        <color rgb="FFFFFFFF"/>
      </right>
      <top style="thick">
        <color rgb="FFFFFFFF"/>
      </top>
      <bottom/>
      <diagonal/>
    </border>
    <border>
      <left style="thin">
        <color indexed="64"/>
      </left>
      <right style="medium">
        <color rgb="FFFFFFFF"/>
      </right>
      <top/>
      <bottom/>
      <diagonal/>
    </border>
    <border>
      <left style="medium">
        <color theme="0"/>
      </left>
      <right style="medium">
        <color theme="0"/>
      </right>
      <top style="medium">
        <color theme="0"/>
      </top>
      <bottom style="medium">
        <color theme="0"/>
      </bottom>
      <diagonal/>
    </border>
    <border>
      <left style="thin">
        <color theme="0"/>
      </left>
      <right/>
      <top/>
      <bottom/>
      <diagonal/>
    </border>
    <border>
      <left style="medium">
        <color theme="0"/>
      </left>
      <right/>
      <top style="medium">
        <color theme="0"/>
      </top>
      <bottom style="thin">
        <color theme="0"/>
      </bottom>
      <diagonal/>
    </border>
    <border>
      <left/>
      <right/>
      <top style="medium">
        <color theme="0"/>
      </top>
      <bottom style="thin">
        <color theme="0"/>
      </bottom>
      <diagonal/>
    </border>
    <border>
      <left/>
      <right style="medium">
        <color theme="0"/>
      </right>
      <top style="medium">
        <color theme="0"/>
      </top>
      <bottom style="thin">
        <color theme="0"/>
      </bottom>
      <diagonal/>
    </border>
    <border>
      <left style="medium">
        <color theme="0"/>
      </left>
      <right/>
      <top/>
      <bottom style="thin">
        <color theme="0"/>
      </bottom>
      <diagonal/>
    </border>
    <border>
      <left/>
      <right style="medium">
        <color theme="0"/>
      </right>
      <top/>
      <bottom style="thin">
        <color theme="0"/>
      </bottom>
      <diagonal/>
    </border>
    <border>
      <left style="medium">
        <color theme="0"/>
      </left>
      <right/>
      <top style="thin">
        <color theme="0"/>
      </top>
      <bottom style="thin">
        <color theme="0"/>
      </bottom>
      <diagonal/>
    </border>
    <border>
      <left/>
      <right style="medium">
        <color theme="0"/>
      </right>
      <top style="thin">
        <color theme="0"/>
      </top>
      <bottom style="thin">
        <color theme="0"/>
      </bottom>
      <diagonal/>
    </border>
    <border>
      <left style="medium">
        <color theme="0"/>
      </left>
      <right/>
      <top style="thin">
        <color theme="0"/>
      </top>
      <bottom style="medium">
        <color theme="0"/>
      </bottom>
      <diagonal/>
    </border>
    <border>
      <left/>
      <right/>
      <top style="thin">
        <color theme="0"/>
      </top>
      <bottom style="medium">
        <color theme="0"/>
      </bottom>
      <diagonal/>
    </border>
    <border>
      <left/>
      <right style="medium">
        <color theme="0"/>
      </right>
      <top style="thin">
        <color theme="0"/>
      </top>
      <bottom style="medium">
        <color theme="0"/>
      </bottom>
      <diagonal/>
    </border>
    <border>
      <left/>
      <right/>
      <top style="thin">
        <color theme="2" tint="-0.499984740745262"/>
      </top>
      <bottom style="thin">
        <color theme="2" tint="-0.499984740745262"/>
      </bottom>
      <diagonal/>
    </border>
    <border>
      <left style="thin">
        <color theme="3"/>
      </left>
      <right style="thin">
        <color theme="0"/>
      </right>
      <top style="thin">
        <color theme="3"/>
      </top>
      <bottom style="thin">
        <color theme="3"/>
      </bottom>
      <diagonal/>
    </border>
    <border>
      <left style="thin">
        <color theme="0"/>
      </left>
      <right style="thin">
        <color theme="0"/>
      </right>
      <top style="thin">
        <color theme="3"/>
      </top>
      <bottom style="thin">
        <color theme="3"/>
      </bottom>
      <diagonal/>
    </border>
    <border>
      <left style="thin">
        <color theme="0"/>
      </left>
      <right style="thin">
        <color theme="3"/>
      </right>
      <top style="thin">
        <color theme="3"/>
      </top>
      <bottom style="thin">
        <color theme="3"/>
      </bottom>
      <diagonal/>
    </border>
    <border>
      <left style="thin">
        <color theme="3"/>
      </left>
      <right/>
      <top style="thin">
        <color theme="3"/>
      </top>
      <bottom style="thin">
        <color theme="0"/>
      </bottom>
      <diagonal/>
    </border>
    <border>
      <left/>
      <right/>
      <top style="thin">
        <color theme="3"/>
      </top>
      <bottom style="thin">
        <color theme="0"/>
      </bottom>
      <diagonal/>
    </border>
    <border>
      <left/>
      <right style="thin">
        <color theme="0"/>
      </right>
      <top style="thin">
        <color theme="3"/>
      </top>
      <bottom style="thin">
        <color theme="0"/>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style="thin">
        <color theme="0"/>
      </right>
      <top style="thin">
        <color theme="0"/>
      </top>
      <bottom/>
      <diagonal/>
    </border>
    <border>
      <left style="thin">
        <color theme="3"/>
      </left>
      <right/>
      <top style="thin">
        <color theme="0"/>
      </top>
      <bottom/>
      <diagonal/>
    </border>
    <border>
      <left style="thin">
        <color theme="3"/>
      </left>
      <right/>
      <top/>
      <bottom style="thin">
        <color theme="0"/>
      </bottom>
      <diagonal/>
    </border>
    <border>
      <left style="thin">
        <color theme="3"/>
      </left>
      <right/>
      <top/>
      <bottom style="thick">
        <color rgb="FFFFFFFF"/>
      </bottom>
      <diagonal/>
    </border>
    <border>
      <left style="thin">
        <color theme="3"/>
      </left>
      <right/>
      <top style="thick">
        <color rgb="FFFFFFFF"/>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style="thin">
        <color theme="0"/>
      </right>
      <top/>
      <bottom/>
      <diagonal/>
    </border>
    <border>
      <left/>
      <right style="thin">
        <color theme="0"/>
      </right>
      <top style="thin">
        <color theme="3"/>
      </top>
      <bottom/>
      <diagonal/>
    </border>
    <border>
      <left style="thin">
        <color theme="3"/>
      </left>
      <right/>
      <top style="medium">
        <color theme="0"/>
      </top>
      <bottom/>
      <diagonal/>
    </border>
    <border>
      <left style="thin">
        <color theme="3"/>
      </left>
      <right/>
      <top/>
      <bottom style="medium">
        <color theme="0"/>
      </bottom>
      <diagonal/>
    </border>
    <border>
      <left style="thin">
        <color theme="3"/>
      </left>
      <right style="thin">
        <color theme="2" tint="-0.499984740745262"/>
      </right>
      <top style="thin">
        <color theme="3"/>
      </top>
      <bottom style="thin">
        <color theme="3"/>
      </bottom>
      <diagonal/>
    </border>
    <border>
      <left style="thin">
        <color theme="2" tint="-0.499984740745262"/>
      </left>
      <right style="thin">
        <color theme="2" tint="-0.499984740745262"/>
      </right>
      <top style="thin">
        <color theme="3"/>
      </top>
      <bottom style="thin">
        <color theme="3"/>
      </bottom>
      <diagonal/>
    </border>
    <border>
      <left style="thin">
        <color theme="2" tint="-0.499984740745262"/>
      </left>
      <right style="thin">
        <color theme="3"/>
      </right>
      <top style="thin">
        <color theme="3"/>
      </top>
      <bottom style="thin">
        <color theme="3"/>
      </bottom>
      <diagonal/>
    </border>
    <border>
      <left style="thin">
        <color theme="3"/>
      </left>
      <right style="thin">
        <color theme="2" tint="-0.499984740745262"/>
      </right>
      <top style="thin">
        <color theme="3"/>
      </top>
      <bottom style="thin">
        <color theme="2" tint="-0.499984740745262"/>
      </bottom>
      <diagonal/>
    </border>
    <border>
      <left style="thin">
        <color theme="2" tint="-0.499984740745262"/>
      </left>
      <right style="thin">
        <color theme="2" tint="-0.499984740745262"/>
      </right>
      <top style="thin">
        <color theme="3"/>
      </top>
      <bottom style="thin">
        <color theme="2" tint="-0.499984740745262"/>
      </bottom>
      <diagonal/>
    </border>
    <border>
      <left style="thin">
        <color theme="2" tint="-0.499984740745262"/>
      </left>
      <right style="thin">
        <color theme="3"/>
      </right>
      <top style="thin">
        <color theme="3"/>
      </top>
      <bottom style="thin">
        <color theme="2" tint="-0.499984740745262"/>
      </bottom>
      <diagonal/>
    </border>
    <border>
      <left style="thin">
        <color theme="3"/>
      </left>
      <right style="thin">
        <color theme="2" tint="-0.499984740745262"/>
      </right>
      <top style="thin">
        <color theme="2" tint="-0.499984740745262"/>
      </top>
      <bottom style="thin">
        <color theme="2" tint="-0.499984740745262"/>
      </bottom>
      <diagonal/>
    </border>
    <border>
      <left style="thin">
        <color theme="2" tint="-0.499984740745262"/>
      </left>
      <right style="thin">
        <color theme="3"/>
      </right>
      <top style="thin">
        <color theme="2" tint="-0.499984740745262"/>
      </top>
      <bottom style="thin">
        <color theme="2" tint="-0.499984740745262"/>
      </bottom>
      <diagonal/>
    </border>
    <border>
      <left style="thin">
        <color theme="3"/>
      </left>
      <right style="thin">
        <color theme="2" tint="-0.499984740745262"/>
      </right>
      <top style="thin">
        <color theme="2" tint="-0.499984740745262"/>
      </top>
      <bottom style="thin">
        <color theme="3"/>
      </bottom>
      <diagonal/>
    </border>
    <border>
      <left style="thin">
        <color theme="2" tint="-0.499984740745262"/>
      </left>
      <right style="thin">
        <color theme="2" tint="-0.499984740745262"/>
      </right>
      <top style="thin">
        <color theme="2" tint="-0.499984740745262"/>
      </top>
      <bottom style="thin">
        <color theme="3"/>
      </bottom>
      <diagonal/>
    </border>
    <border>
      <left style="thin">
        <color theme="2" tint="-0.499984740745262"/>
      </left>
      <right style="thin">
        <color theme="3"/>
      </right>
      <top style="thin">
        <color theme="2" tint="-0.499984740745262"/>
      </top>
      <bottom style="thin">
        <color theme="3"/>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thin">
        <color theme="3"/>
      </left>
      <right style="medium">
        <color theme="0"/>
      </right>
      <top style="medium">
        <color theme="0"/>
      </top>
      <bottom/>
      <diagonal/>
    </border>
    <border>
      <left style="thin">
        <color theme="3"/>
      </left>
      <right style="medium">
        <color theme="0"/>
      </right>
      <top/>
      <bottom/>
      <diagonal/>
    </border>
    <border>
      <left style="thin">
        <color theme="3"/>
      </left>
      <right style="medium">
        <color theme="0"/>
      </right>
      <top/>
      <bottom style="medium">
        <color theme="0"/>
      </bottom>
      <diagonal/>
    </border>
    <border>
      <left style="thin">
        <color theme="3"/>
      </left>
      <right/>
      <top style="thin">
        <color theme="3"/>
      </top>
      <bottom/>
      <diagonal/>
    </border>
    <border>
      <left style="thin">
        <color theme="3"/>
      </left>
      <right style="medium">
        <color rgb="FFFFFFFF"/>
      </right>
      <top style="medium">
        <color rgb="FFFFFFFF"/>
      </top>
      <bottom style="thick">
        <color rgb="FFFFFFFF"/>
      </bottom>
      <diagonal/>
    </border>
    <border>
      <left style="thin">
        <color theme="3"/>
      </left>
      <right style="medium">
        <color rgb="FFFFFFFF"/>
      </right>
      <top style="thick">
        <color rgb="FFFFFFFF"/>
      </top>
      <bottom/>
      <diagonal/>
    </border>
    <border>
      <left style="thin">
        <color theme="3"/>
      </left>
      <right style="medium">
        <color rgb="FFFFFFFF"/>
      </right>
      <top/>
      <bottom/>
      <diagonal/>
    </border>
  </borders>
  <cellStyleXfs count="3">
    <xf numFmtId="0" fontId="0" fillId="0" borderId="0"/>
    <xf numFmtId="0" fontId="1" fillId="0" borderId="0"/>
    <xf numFmtId="9" fontId="4" fillId="0" borderId="0" applyFont="0" applyFill="0" applyBorder="0" applyAlignment="0" applyProtection="0"/>
  </cellStyleXfs>
  <cellXfs count="189">
    <xf numFmtId="0" fontId="0" fillId="0" borderId="0" xfId="0"/>
    <xf numFmtId="0" fontId="0" fillId="0" borderId="1" xfId="0" applyBorder="1"/>
    <xf numFmtId="0" fontId="3" fillId="2" borderId="1" xfId="0" applyFont="1" applyFill="1" applyBorder="1"/>
    <xf numFmtId="0" fontId="2" fillId="2" borderId="1" xfId="0" applyFont="1" applyFill="1" applyBorder="1"/>
    <xf numFmtId="0" fontId="5" fillId="3" borderId="0" xfId="0" applyFont="1" applyFill="1"/>
    <xf numFmtId="0" fontId="0" fillId="4" borderId="0" xfId="0" applyFill="1"/>
    <xf numFmtId="0" fontId="0" fillId="0" borderId="0" xfId="0" applyAlignment="1">
      <alignment horizontal="right"/>
    </xf>
    <xf numFmtId="0" fontId="7" fillId="6" borderId="9" xfId="0" applyFont="1" applyFill="1" applyBorder="1" applyAlignment="1">
      <alignment horizontal="center" vertical="center" wrapText="1" readingOrder="1"/>
    </xf>
    <xf numFmtId="0" fontId="9" fillId="7" borderId="11" xfId="0" applyFont="1" applyFill="1" applyBorder="1" applyAlignment="1">
      <alignment horizontal="center" vertical="center" wrapText="1" readingOrder="1"/>
    </xf>
    <xf numFmtId="0" fontId="9" fillId="8" borderId="13" xfId="0" applyFont="1" applyFill="1" applyBorder="1" applyAlignment="1">
      <alignment horizontal="center" vertical="center" wrapText="1" readingOrder="1"/>
    </xf>
    <xf numFmtId="0" fontId="9" fillId="7" borderId="14" xfId="0" applyFont="1" applyFill="1" applyBorder="1" applyAlignment="1">
      <alignment horizontal="center" vertical="center" wrapText="1" readingOrder="1"/>
    </xf>
    <xf numFmtId="0" fontId="9" fillId="9" borderId="11" xfId="0" applyFont="1" applyFill="1" applyBorder="1" applyAlignment="1">
      <alignment horizontal="center" vertical="center" wrapText="1" readingOrder="1"/>
    </xf>
    <xf numFmtId="0" fontId="11" fillId="0" borderId="0" xfId="0" applyFont="1"/>
    <xf numFmtId="0" fontId="11" fillId="0" borderId="0" xfId="0" applyFont="1" applyAlignment="1">
      <alignment horizontal="center" vertical="center"/>
    </xf>
    <xf numFmtId="0" fontId="11" fillId="0" borderId="0" xfId="0" applyFont="1" applyAlignment="1">
      <alignment horizontal="left" vertical="center"/>
    </xf>
    <xf numFmtId="0" fontId="10" fillId="5" borderId="17" xfId="0" applyFont="1" applyFill="1" applyBorder="1" applyAlignment="1">
      <alignment horizontal="left" vertical="center"/>
    </xf>
    <xf numFmtId="0" fontId="11" fillId="0" borderId="20" xfId="0" applyFont="1" applyBorder="1" applyAlignment="1">
      <alignment horizontal="center" vertical="center"/>
    </xf>
    <xf numFmtId="2" fontId="11" fillId="0" borderId="19" xfId="0" applyNumberFormat="1" applyFont="1" applyBorder="1" applyAlignment="1">
      <alignment horizontal="left" vertical="center"/>
    </xf>
    <xf numFmtId="0" fontId="11" fillId="0" borderId="0" xfId="0" applyFont="1" applyAlignment="1">
      <alignment vertical="center"/>
    </xf>
    <xf numFmtId="0" fontId="9" fillId="9" borderId="14" xfId="0" applyFont="1" applyFill="1" applyBorder="1" applyAlignment="1">
      <alignment horizontal="center" vertical="center" wrapText="1" readingOrder="1"/>
    </xf>
    <xf numFmtId="9" fontId="0" fillId="0" borderId="0" xfId="2" applyFont="1"/>
    <xf numFmtId="0" fontId="0" fillId="0" borderId="1" xfId="0" applyBorder="1" applyProtection="1">
      <protection locked="0"/>
      <extLst>
        <ext xmlns:xfpb="http://schemas.microsoft.com/office/spreadsheetml/2022/featurepropertybag" uri="{C7286773-470A-42A8-94C5-96B5CB345126}">
          <xfpb:xfComplement i="0"/>
        </ext>
      </extLst>
    </xf>
    <xf numFmtId="0" fontId="11" fillId="0" borderId="0" xfId="0" applyFont="1" applyAlignment="1" applyProtection="1">
      <alignment vertical="center"/>
      <protection locked="0"/>
    </xf>
    <xf numFmtId="0" fontId="0" fillId="11" borderId="24" xfId="0" applyFill="1" applyBorder="1"/>
    <xf numFmtId="0" fontId="0" fillId="11" borderId="25" xfId="0" applyFill="1" applyBorder="1"/>
    <xf numFmtId="0" fontId="0" fillId="11" borderId="22" xfId="0" applyFill="1" applyBorder="1"/>
    <xf numFmtId="0" fontId="0" fillId="11" borderId="0" xfId="0" applyFill="1"/>
    <xf numFmtId="0" fontId="0" fillId="11" borderId="26" xfId="0" applyFill="1" applyBorder="1"/>
    <xf numFmtId="0" fontId="13" fillId="11" borderId="22" xfId="0" applyFont="1" applyFill="1" applyBorder="1" applyAlignment="1">
      <alignment vertical="center"/>
    </xf>
    <xf numFmtId="0" fontId="5" fillId="3" borderId="22" xfId="0" applyFont="1" applyFill="1" applyBorder="1"/>
    <xf numFmtId="0" fontId="0" fillId="11" borderId="0" xfId="0" applyFill="1" applyAlignment="1">
      <alignment horizontal="right"/>
    </xf>
    <xf numFmtId="0" fontId="0" fillId="11" borderId="7" xfId="0" applyFill="1" applyBorder="1"/>
    <xf numFmtId="0" fontId="0" fillId="11" borderId="8" xfId="0" applyFill="1" applyBorder="1"/>
    <xf numFmtId="0" fontId="0" fillId="11" borderId="27" xfId="0" applyFill="1" applyBorder="1"/>
    <xf numFmtId="0" fontId="0" fillId="11" borderId="0" xfId="0" applyFill="1" applyAlignment="1" applyProtection="1">
      <alignment horizontal="left" vertical="center"/>
      <protection locked="0"/>
    </xf>
    <xf numFmtId="0" fontId="2" fillId="2" borderId="0" xfId="0" applyFont="1" applyFill="1"/>
    <xf numFmtId="9" fontId="0" fillId="11" borderId="0" xfId="2" applyFont="1" applyFill="1" applyBorder="1"/>
    <xf numFmtId="9" fontId="0" fillId="0" borderId="0" xfId="2" applyFont="1" applyFill="1" applyBorder="1"/>
    <xf numFmtId="0" fontId="2" fillId="2" borderId="3" xfId="0" applyFont="1" applyFill="1" applyBorder="1"/>
    <xf numFmtId="9" fontId="0" fillId="4" borderId="3" xfId="2" applyFont="1" applyFill="1" applyBorder="1"/>
    <xf numFmtId="1" fontId="0" fillId="4" borderId="3" xfId="0" applyNumberFormat="1" applyFill="1" applyBorder="1"/>
    <xf numFmtId="0" fontId="0" fillId="11" borderId="23" xfId="0" applyFill="1" applyBorder="1"/>
    <xf numFmtId="0" fontId="0" fillId="0" borderId="26" xfId="0" applyBorder="1"/>
    <xf numFmtId="1" fontId="0" fillId="11" borderId="8" xfId="0" applyNumberFormat="1" applyFill="1" applyBorder="1"/>
    <xf numFmtId="0" fontId="0" fillId="0" borderId="27" xfId="0" applyBorder="1"/>
    <xf numFmtId="0" fontId="0" fillId="0" borderId="22" xfId="0" applyBorder="1"/>
    <xf numFmtId="0" fontId="7" fillId="6" borderId="28" xfId="0" applyFont="1" applyFill="1" applyBorder="1" applyAlignment="1">
      <alignment horizontal="center" vertical="center" wrapText="1" readingOrder="1"/>
    </xf>
    <xf numFmtId="0" fontId="10" fillId="5" borderId="21" xfId="0" applyFont="1" applyFill="1" applyBorder="1" applyAlignment="1">
      <alignment horizontal="left" vertical="center"/>
    </xf>
    <xf numFmtId="0" fontId="11" fillId="0" borderId="31" xfId="0" applyFont="1" applyBorder="1" applyAlignment="1" applyProtection="1">
      <alignment vertical="center"/>
      <protection locked="0"/>
    </xf>
    <xf numFmtId="2" fontId="11" fillId="0" borderId="43" xfId="0" applyNumberFormat="1" applyFont="1" applyBorder="1" applyAlignment="1">
      <alignment horizontal="left" vertical="center"/>
    </xf>
    <xf numFmtId="0" fontId="10" fillId="5" borderId="47" xfId="0" applyFont="1" applyFill="1" applyBorder="1" applyAlignment="1">
      <alignment vertical="center"/>
    </xf>
    <xf numFmtId="164" fontId="10" fillId="5" borderId="48" xfId="0" applyNumberFormat="1" applyFont="1" applyFill="1" applyBorder="1" applyAlignment="1">
      <alignment horizontal="center" vertical="center"/>
    </xf>
    <xf numFmtId="0" fontId="10" fillId="5" borderId="49" xfId="0" applyFont="1" applyFill="1" applyBorder="1" applyAlignment="1">
      <alignment vertical="center"/>
    </xf>
    <xf numFmtId="0" fontId="11" fillId="11" borderId="50" xfId="0" applyFont="1" applyFill="1" applyBorder="1"/>
    <xf numFmtId="0" fontId="11" fillId="11" borderId="50" xfId="0" applyFont="1" applyFill="1" applyBorder="1" applyAlignment="1">
      <alignment horizontal="center" vertical="center"/>
    </xf>
    <xf numFmtId="0" fontId="11" fillId="11" borderId="50" xfId="0" applyFont="1" applyFill="1" applyBorder="1" applyAlignment="1">
      <alignment horizontal="left" vertical="center"/>
    </xf>
    <xf numFmtId="0" fontId="11" fillId="11" borderId="51" xfId="0" applyFont="1" applyFill="1" applyBorder="1"/>
    <xf numFmtId="0" fontId="11" fillId="11" borderId="52" xfId="0" applyFont="1" applyFill="1" applyBorder="1"/>
    <xf numFmtId="0" fontId="11" fillId="11" borderId="0" xfId="0" applyFont="1" applyFill="1"/>
    <xf numFmtId="0" fontId="11" fillId="11" borderId="0" xfId="0" applyFont="1" applyFill="1" applyAlignment="1">
      <alignment horizontal="center" vertical="center"/>
    </xf>
    <xf numFmtId="0" fontId="11" fillId="11" borderId="0" xfId="0" applyFont="1" applyFill="1" applyAlignment="1">
      <alignment horizontal="left" vertical="center"/>
    </xf>
    <xf numFmtId="0" fontId="11" fillId="11" borderId="53" xfId="0" applyFont="1" applyFill="1" applyBorder="1"/>
    <xf numFmtId="0" fontId="10" fillId="5" borderId="54" xfId="0" applyFont="1" applyFill="1" applyBorder="1" applyAlignment="1">
      <alignment horizontal="center"/>
    </xf>
    <xf numFmtId="0" fontId="11" fillId="11" borderId="53" xfId="0" applyFont="1" applyFill="1" applyBorder="1" applyAlignment="1">
      <alignment vertical="center"/>
    </xf>
    <xf numFmtId="0" fontId="11" fillId="11" borderId="59" xfId="0" applyFont="1" applyFill="1" applyBorder="1"/>
    <xf numFmtId="0" fontId="11" fillId="11" borderId="60" xfId="0" applyFont="1" applyFill="1" applyBorder="1"/>
    <xf numFmtId="0" fontId="11" fillId="11" borderId="60" xfId="0" applyFont="1" applyFill="1" applyBorder="1" applyAlignment="1">
      <alignment horizontal="center" vertical="center"/>
    </xf>
    <xf numFmtId="0" fontId="11" fillId="11" borderId="60" xfId="0" applyFont="1" applyFill="1" applyBorder="1" applyAlignment="1">
      <alignment horizontal="left" vertical="center"/>
    </xf>
    <xf numFmtId="0" fontId="11" fillId="11" borderId="61" xfId="0" applyFont="1" applyFill="1" applyBorder="1"/>
    <xf numFmtId="0" fontId="11" fillId="11" borderId="62" xfId="0" applyFont="1" applyFill="1" applyBorder="1"/>
    <xf numFmtId="0" fontId="11" fillId="11" borderId="5" xfId="0" applyFont="1" applyFill="1" applyBorder="1"/>
    <xf numFmtId="0" fontId="11" fillId="11" borderId="5" xfId="0" applyFont="1" applyFill="1" applyBorder="1" applyAlignment="1">
      <alignment horizontal="left" vertical="center"/>
    </xf>
    <xf numFmtId="0" fontId="11" fillId="11" borderId="18" xfId="0" applyFont="1" applyFill="1" applyBorder="1"/>
    <xf numFmtId="0" fontId="11" fillId="11" borderId="63" xfId="0" applyFont="1" applyFill="1" applyBorder="1"/>
    <xf numFmtId="0" fontId="11" fillId="11" borderId="56" xfId="0" applyFont="1" applyFill="1" applyBorder="1"/>
    <xf numFmtId="0" fontId="11" fillId="0" borderId="59" xfId="0" applyFont="1" applyBorder="1"/>
    <xf numFmtId="0" fontId="11" fillId="0" borderId="60" xfId="0" applyFont="1" applyBorder="1"/>
    <xf numFmtId="0" fontId="11" fillId="0" borderId="60" xfId="0" applyFont="1" applyBorder="1" applyAlignment="1">
      <alignment horizontal="center" vertical="center"/>
    </xf>
    <xf numFmtId="0" fontId="11" fillId="0" borderId="60" xfId="0" applyFont="1" applyBorder="1" applyAlignment="1">
      <alignment horizontal="left" vertical="center"/>
    </xf>
    <xf numFmtId="0" fontId="11" fillId="0" borderId="52" xfId="0" applyFont="1" applyBorder="1"/>
    <xf numFmtId="0" fontId="10" fillId="5" borderId="47" xfId="0" applyFont="1" applyFill="1" applyBorder="1" applyAlignment="1">
      <alignment horizontal="left" vertical="center"/>
    </xf>
    <xf numFmtId="0" fontId="10" fillId="5" borderId="49" xfId="0" applyFont="1" applyFill="1" applyBorder="1" applyAlignment="1">
      <alignment horizontal="center" vertical="center"/>
    </xf>
    <xf numFmtId="0" fontId="0" fillId="11" borderId="51" xfId="0" applyFill="1" applyBorder="1"/>
    <xf numFmtId="0" fontId="0" fillId="0" borderId="52" xfId="0" applyBorder="1"/>
    <xf numFmtId="0" fontId="0" fillId="11" borderId="53" xfId="0" applyFill="1" applyBorder="1"/>
    <xf numFmtId="0" fontId="7" fillId="6" borderId="84" xfId="0" applyFont="1" applyFill="1" applyBorder="1" applyAlignment="1">
      <alignment horizontal="center" vertical="center" wrapText="1" readingOrder="1"/>
    </xf>
    <xf numFmtId="0" fontId="0" fillId="11" borderId="52" xfId="0" applyFill="1" applyBorder="1"/>
    <xf numFmtId="0" fontId="0" fillId="11" borderId="59" xfId="0" applyFill="1" applyBorder="1"/>
    <xf numFmtId="0" fontId="0" fillId="11" borderId="60" xfId="0" applyFill="1" applyBorder="1"/>
    <xf numFmtId="0" fontId="0" fillId="11" borderId="61" xfId="0" applyFill="1" applyBorder="1"/>
    <xf numFmtId="0" fontId="0" fillId="3" borderId="0" xfId="0" applyFill="1"/>
    <xf numFmtId="0" fontId="2" fillId="3" borderId="1" xfId="0" applyFont="1" applyFill="1" applyBorder="1"/>
    <xf numFmtId="0" fontId="3" fillId="3" borderId="6" xfId="0" applyFont="1" applyFill="1" applyBorder="1"/>
    <xf numFmtId="0" fontId="2" fillId="3" borderId="6" xfId="0" applyFont="1" applyFill="1" applyBorder="1" applyAlignment="1">
      <alignment vertical="center"/>
    </xf>
    <xf numFmtId="0" fontId="2" fillId="3" borderId="0" xfId="0" applyFont="1" applyFill="1" applyAlignment="1">
      <alignment horizontal="left" vertical="center"/>
    </xf>
    <xf numFmtId="0" fontId="2" fillId="3" borderId="22" xfId="0" applyFont="1" applyFill="1" applyBorder="1"/>
    <xf numFmtId="0" fontId="2" fillId="3" borderId="0" xfId="0" applyFont="1" applyFill="1" applyAlignment="1">
      <alignment horizontal="left"/>
    </xf>
    <xf numFmtId="9" fontId="2" fillId="3" borderId="0" xfId="0" applyNumberFormat="1" applyFont="1" applyFill="1" applyAlignment="1">
      <alignment horizontal="left"/>
    </xf>
    <xf numFmtId="0" fontId="15" fillId="12" borderId="1" xfId="0" applyFont="1" applyFill="1" applyBorder="1" applyAlignment="1">
      <alignment horizontal="left"/>
    </xf>
    <xf numFmtId="0" fontId="15" fillId="12" borderId="3" xfId="0" applyFont="1" applyFill="1" applyBorder="1"/>
    <xf numFmtId="0" fontId="15" fillId="12" borderId="2" xfId="0" applyFont="1" applyFill="1" applyBorder="1"/>
    <xf numFmtId="9" fontId="15" fillId="4" borderId="1" xfId="2" applyFont="1" applyFill="1" applyBorder="1"/>
    <xf numFmtId="9" fontId="0" fillId="12" borderId="1" xfId="0" applyNumberFormat="1" applyFill="1" applyBorder="1"/>
    <xf numFmtId="0" fontId="6" fillId="5" borderId="83" xfId="0" applyFont="1" applyFill="1" applyBorder="1" applyAlignment="1">
      <alignment horizontal="center" vertical="center"/>
    </xf>
    <xf numFmtId="0" fontId="6" fillId="5" borderId="50" xfId="0" applyFont="1" applyFill="1" applyBorder="1" applyAlignment="1">
      <alignment horizontal="center" vertical="center"/>
    </xf>
    <xf numFmtId="0" fontId="8" fillId="7" borderId="85" xfId="0" applyFont="1" applyFill="1" applyBorder="1" applyAlignment="1">
      <alignment horizontal="center" vertical="center" wrapText="1" readingOrder="1"/>
    </xf>
    <xf numFmtId="0" fontId="8" fillId="7" borderId="86"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9" fillId="7" borderId="12" xfId="0" applyFont="1" applyFill="1" applyBorder="1" applyAlignment="1">
      <alignment horizontal="center" vertical="center" wrapText="1" readingOrder="1"/>
    </xf>
    <xf numFmtId="0" fontId="9" fillId="7" borderId="15" xfId="0" applyFont="1" applyFill="1" applyBorder="1" applyAlignment="1">
      <alignment horizontal="center" vertical="center" wrapText="1" readingOrder="1"/>
    </xf>
    <xf numFmtId="0" fontId="9" fillId="9" borderId="10" xfId="0" applyFont="1" applyFill="1" applyBorder="1" applyAlignment="1">
      <alignment horizontal="center" vertical="center" wrapText="1" readingOrder="1"/>
    </xf>
    <xf numFmtId="0" fontId="9" fillId="9" borderId="12" xfId="0" applyFont="1" applyFill="1" applyBorder="1" applyAlignment="1">
      <alignment horizontal="center" vertical="center" wrapText="1" readingOrder="1"/>
    </xf>
    <xf numFmtId="0" fontId="9" fillId="8" borderId="10" xfId="0" applyFont="1" applyFill="1" applyBorder="1" applyAlignment="1">
      <alignment horizontal="center" vertical="center" wrapText="1" readingOrder="1"/>
    </xf>
    <xf numFmtId="0" fontId="9" fillId="8" borderId="12" xfId="0" applyFont="1" applyFill="1" applyBorder="1" applyAlignment="1">
      <alignment horizontal="center" vertical="center" wrapText="1" readingOrder="1"/>
    </xf>
    <xf numFmtId="0" fontId="2" fillId="3" borderId="22" xfId="0" applyFont="1" applyFill="1" applyBorder="1" applyAlignment="1">
      <alignment horizontal="left"/>
    </xf>
    <xf numFmtId="0" fontId="2" fillId="3" borderId="0" xfId="0" applyFont="1" applyFill="1" applyAlignment="1">
      <alignment horizontal="left"/>
    </xf>
    <xf numFmtId="0" fontId="14" fillId="3" borderId="23" xfId="0" applyFont="1" applyFill="1" applyBorder="1" applyAlignment="1">
      <alignment horizontal="left"/>
    </xf>
    <xf numFmtId="0" fontId="14" fillId="3" borderId="24" xfId="0" applyFont="1" applyFill="1" applyBorder="1" applyAlignment="1">
      <alignment horizontal="left"/>
    </xf>
    <xf numFmtId="0" fontId="1" fillId="0" borderId="1" xfId="1" applyBorder="1"/>
    <xf numFmtId="0" fontId="0" fillId="0" borderId="1" xfId="0" applyBorder="1"/>
    <xf numFmtId="0" fontId="2" fillId="2" borderId="1" xfId="0" applyFont="1" applyFill="1" applyBorder="1"/>
    <xf numFmtId="0" fontId="15" fillId="12" borderId="6" xfId="0" applyFont="1" applyFill="1" applyBorder="1" applyAlignment="1" applyProtection="1">
      <alignment horizontal="left" vertical="center"/>
      <protection locked="0"/>
    </xf>
    <xf numFmtId="0" fontId="15" fillId="12" borderId="2" xfId="0" applyFont="1" applyFill="1" applyBorder="1" applyAlignment="1" applyProtection="1">
      <alignment horizontal="left" vertical="center"/>
      <protection locked="0"/>
    </xf>
    <xf numFmtId="0" fontId="15" fillId="12" borderId="3" xfId="0" applyFont="1" applyFill="1" applyBorder="1" applyAlignment="1" applyProtection="1">
      <alignment horizontal="left" vertical="center"/>
      <protection locked="0"/>
    </xf>
    <xf numFmtId="0" fontId="0" fillId="11" borderId="23" xfId="0" applyFill="1" applyBorder="1" applyAlignment="1" applyProtection="1">
      <alignment horizontal="left" vertical="top" wrapText="1"/>
      <protection locked="0"/>
    </xf>
    <xf numFmtId="0" fontId="0" fillId="11" borderId="24" xfId="0" applyFill="1" applyBorder="1" applyAlignment="1" applyProtection="1">
      <alignment horizontal="left" vertical="top" wrapText="1"/>
      <protection locked="0"/>
    </xf>
    <xf numFmtId="0" fontId="0" fillId="11" borderId="25" xfId="0" applyFill="1" applyBorder="1" applyAlignment="1" applyProtection="1">
      <alignment horizontal="left" vertical="top" wrapText="1"/>
      <protection locked="0"/>
    </xf>
    <xf numFmtId="0" fontId="0" fillId="11" borderId="22" xfId="0" applyFill="1" applyBorder="1" applyAlignment="1" applyProtection="1">
      <alignment horizontal="left" vertical="top" wrapText="1"/>
      <protection locked="0"/>
    </xf>
    <xf numFmtId="0" fontId="0" fillId="11" borderId="0" xfId="0" applyFill="1" applyAlignment="1" applyProtection="1">
      <alignment horizontal="left" vertical="top" wrapText="1"/>
      <protection locked="0"/>
    </xf>
    <xf numFmtId="0" fontId="0" fillId="11" borderId="26" xfId="0" applyFill="1" applyBorder="1" applyAlignment="1" applyProtection="1">
      <alignment horizontal="left" vertical="top" wrapText="1"/>
      <protection locked="0"/>
    </xf>
    <xf numFmtId="0" fontId="0" fillId="11" borderId="7" xfId="0" applyFill="1" applyBorder="1" applyAlignment="1" applyProtection="1">
      <alignment horizontal="left" vertical="top" wrapText="1"/>
      <protection locked="0"/>
    </xf>
    <xf numFmtId="0" fontId="0" fillId="11" borderId="8" xfId="0" applyFill="1" applyBorder="1" applyAlignment="1" applyProtection="1">
      <alignment horizontal="left" vertical="top" wrapText="1"/>
      <protection locked="0"/>
    </xf>
    <xf numFmtId="0" fontId="0" fillId="11" borderId="27" xfId="0" applyFill="1" applyBorder="1" applyAlignment="1" applyProtection="1">
      <alignment horizontal="left" vertical="top" wrapText="1"/>
      <protection locked="0"/>
    </xf>
    <xf numFmtId="0" fontId="2" fillId="3" borderId="1" xfId="0" applyFont="1" applyFill="1" applyBorder="1"/>
    <xf numFmtId="0" fontId="2" fillId="2" borderId="1" xfId="0" applyFont="1" applyFill="1" applyBorder="1" applyAlignment="1">
      <alignment vertical="center"/>
    </xf>
    <xf numFmtId="0" fontId="2" fillId="3" borderId="1" xfId="0" applyFont="1" applyFill="1" applyBorder="1" applyAlignment="1">
      <alignment vertical="center"/>
    </xf>
    <xf numFmtId="0" fontId="0" fillId="9" borderId="6" xfId="0" applyFill="1" applyBorder="1" applyAlignment="1">
      <alignment horizontal="left"/>
    </xf>
    <xf numFmtId="0" fontId="0" fillId="9" borderId="2" xfId="0" applyFill="1" applyBorder="1" applyAlignment="1">
      <alignment horizontal="left"/>
    </xf>
    <xf numFmtId="0" fontId="0" fillId="9" borderId="3" xfId="0" applyFill="1" applyBorder="1" applyAlignment="1">
      <alignment horizontal="left"/>
    </xf>
    <xf numFmtId="0" fontId="6" fillId="5" borderId="23" xfId="0" applyFont="1" applyFill="1" applyBorder="1" applyAlignment="1">
      <alignment horizontal="center" vertical="center"/>
    </xf>
    <xf numFmtId="0" fontId="6" fillId="5" borderId="24" xfId="0" applyFont="1" applyFill="1" applyBorder="1" applyAlignment="1">
      <alignment horizontal="center" vertical="center"/>
    </xf>
    <xf numFmtId="0" fontId="8" fillId="7" borderId="29" xfId="0" applyFont="1" applyFill="1" applyBorder="1" applyAlignment="1">
      <alignment horizontal="center" vertical="center" wrapText="1" readingOrder="1"/>
    </xf>
    <xf numFmtId="0" fontId="8" fillId="7" borderId="30" xfId="0" applyFont="1" applyFill="1" applyBorder="1" applyAlignment="1">
      <alignment horizontal="center" vertical="center" wrapText="1" readingOrder="1"/>
    </xf>
    <xf numFmtId="0" fontId="9" fillId="9" borderId="15" xfId="0" applyFont="1" applyFill="1" applyBorder="1" applyAlignment="1">
      <alignment horizontal="center" vertical="center" wrapText="1" readingOrder="1"/>
    </xf>
    <xf numFmtId="0" fontId="7" fillId="6" borderId="58" xfId="0" applyFont="1" applyFill="1" applyBorder="1" applyAlignment="1">
      <alignment horizontal="center" vertical="center" wrapText="1" readingOrder="1"/>
    </xf>
    <xf numFmtId="0" fontId="7" fillId="6" borderId="52" xfId="0" applyFont="1" applyFill="1" applyBorder="1" applyAlignment="1">
      <alignment horizontal="center" vertical="center" wrapText="1" readingOrder="1"/>
    </xf>
    <xf numFmtId="0" fontId="12" fillId="10" borderId="36" xfId="0" applyFont="1" applyFill="1" applyBorder="1" applyAlignment="1">
      <alignment horizontal="left" vertical="center" wrapText="1" readingOrder="1"/>
    </xf>
    <xf numFmtId="0" fontId="12" fillId="10" borderId="5" xfId="0" applyFont="1" applyFill="1" applyBorder="1" applyAlignment="1">
      <alignment horizontal="left" vertical="center" wrapText="1" readingOrder="1"/>
    </xf>
    <xf numFmtId="0" fontId="12" fillId="10" borderId="37" xfId="0" applyFont="1" applyFill="1" applyBorder="1" applyAlignment="1">
      <alignment horizontal="left" vertical="center" wrapText="1" readingOrder="1"/>
    </xf>
    <xf numFmtId="0" fontId="11" fillId="0" borderId="44" xfId="0" applyFont="1" applyBorder="1" applyAlignment="1" applyProtection="1">
      <alignment horizontal="left" vertical="center" wrapText="1"/>
      <protection locked="0"/>
    </xf>
    <xf numFmtId="0" fontId="11" fillId="0" borderId="45" xfId="0" applyFont="1" applyBorder="1" applyAlignment="1" applyProtection="1">
      <alignment horizontal="left" vertical="center" wrapText="1"/>
      <protection locked="0"/>
    </xf>
    <xf numFmtId="0" fontId="11" fillId="0" borderId="46" xfId="0" applyFont="1" applyBorder="1" applyAlignment="1" applyProtection="1">
      <alignment horizontal="left" vertical="center" wrapText="1"/>
      <protection locked="0"/>
    </xf>
    <xf numFmtId="0" fontId="12" fillId="10" borderId="40" xfId="0" applyFont="1" applyFill="1" applyBorder="1" applyAlignment="1">
      <alignment horizontal="left" vertical="center" wrapText="1" readingOrder="1"/>
    </xf>
    <xf numFmtId="0" fontId="12" fillId="10" borderId="41" xfId="0" applyFont="1" applyFill="1" applyBorder="1" applyAlignment="1">
      <alignment horizontal="left" vertical="center" wrapText="1" readingOrder="1"/>
    </xf>
    <xf numFmtId="0" fontId="12" fillId="10" borderId="42" xfId="0" applyFont="1" applyFill="1" applyBorder="1" applyAlignment="1">
      <alignment horizontal="left" vertical="center" wrapText="1" readingOrder="1"/>
    </xf>
    <xf numFmtId="0" fontId="7" fillId="6" borderId="55" xfId="0" applyFont="1" applyFill="1" applyBorder="1" applyAlignment="1">
      <alignment horizontal="center" vertical="center" wrapText="1" readingOrder="1"/>
    </xf>
    <xf numFmtId="0" fontId="7" fillId="6" borderId="56" xfId="0" applyFont="1" applyFill="1" applyBorder="1" applyAlignment="1">
      <alignment horizontal="center" vertical="center" wrapText="1" readingOrder="1"/>
    </xf>
    <xf numFmtId="0" fontId="7" fillId="6" borderId="57" xfId="0" applyFont="1" applyFill="1" applyBorder="1" applyAlignment="1">
      <alignment horizontal="center" vertical="center" wrapText="1" readingOrder="1"/>
    </xf>
    <xf numFmtId="0" fontId="12" fillId="10" borderId="33" xfId="0" applyFont="1" applyFill="1" applyBorder="1" applyAlignment="1">
      <alignment horizontal="left" vertical="center" wrapText="1" readingOrder="1"/>
    </xf>
    <xf numFmtId="0" fontId="12" fillId="10" borderId="34" xfId="0" applyFont="1" applyFill="1" applyBorder="1" applyAlignment="1">
      <alignment horizontal="left" vertical="center" wrapText="1" readingOrder="1"/>
    </xf>
    <xf numFmtId="0" fontId="12" fillId="10" borderId="35" xfId="0" applyFont="1" applyFill="1" applyBorder="1" applyAlignment="1">
      <alignment horizontal="left" vertical="center" wrapText="1" readingOrder="1"/>
    </xf>
    <xf numFmtId="0" fontId="10" fillId="5" borderId="21" xfId="0" applyFont="1" applyFill="1" applyBorder="1"/>
    <xf numFmtId="0" fontId="12" fillId="10" borderId="38" xfId="0" applyFont="1" applyFill="1" applyBorder="1" applyAlignment="1">
      <alignment horizontal="left" vertical="center" wrapText="1" readingOrder="1"/>
    </xf>
    <xf numFmtId="0" fontId="12" fillId="10" borderId="16" xfId="0" applyFont="1" applyFill="1" applyBorder="1" applyAlignment="1">
      <alignment horizontal="left" vertical="center" wrapText="1" readingOrder="1"/>
    </xf>
    <xf numFmtId="0" fontId="12" fillId="10" borderId="39" xfId="0" applyFont="1" applyFill="1" applyBorder="1" applyAlignment="1">
      <alignment horizontal="left" vertical="center" wrapText="1" readingOrder="1"/>
    </xf>
    <xf numFmtId="0" fontId="7" fillId="6" borderId="64" xfId="0" applyFont="1" applyFill="1" applyBorder="1" applyAlignment="1">
      <alignment horizontal="center" vertical="center" wrapText="1" readingOrder="1"/>
    </xf>
    <xf numFmtId="0" fontId="7" fillId="6" borderId="65" xfId="0" applyFont="1" applyFill="1" applyBorder="1" applyAlignment="1">
      <alignment horizontal="center" vertical="center" wrapText="1" readingOrder="1"/>
    </xf>
    <xf numFmtId="0" fontId="11" fillId="0" borderId="72"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73" xfId="0" applyFont="1" applyBorder="1" applyAlignment="1" applyProtection="1">
      <alignment horizontal="left" vertical="center" wrapText="1"/>
      <protection locked="0"/>
    </xf>
    <xf numFmtId="0" fontId="11" fillId="0" borderId="74" xfId="0" applyFont="1" applyBorder="1" applyAlignment="1" applyProtection="1">
      <alignment horizontal="left" vertical="center" wrapText="1"/>
      <protection locked="0"/>
    </xf>
    <xf numFmtId="0" fontId="11" fillId="0" borderId="75" xfId="0" applyFont="1" applyBorder="1" applyAlignment="1" applyProtection="1">
      <alignment horizontal="left" vertical="center" wrapText="1"/>
      <protection locked="0"/>
    </xf>
    <xf numFmtId="0" fontId="11" fillId="0" borderId="76" xfId="0" applyFont="1" applyBorder="1" applyAlignment="1" applyProtection="1">
      <alignment horizontal="left" vertical="center" wrapText="1"/>
      <protection locked="0"/>
    </xf>
    <xf numFmtId="0" fontId="11" fillId="0" borderId="66" xfId="0" applyFont="1" applyBorder="1" applyAlignment="1" applyProtection="1">
      <alignment horizontal="left" vertical="center" wrapText="1"/>
      <protection locked="0"/>
    </xf>
    <xf numFmtId="0" fontId="11" fillId="0" borderId="67" xfId="0" applyFont="1" applyBorder="1" applyAlignment="1" applyProtection="1">
      <alignment horizontal="left" vertical="center" wrapText="1"/>
      <protection locked="0"/>
    </xf>
    <xf numFmtId="0" fontId="11" fillId="0" borderId="68" xfId="0" applyFont="1" applyBorder="1" applyAlignment="1" applyProtection="1">
      <alignment horizontal="left" vertical="center" wrapText="1"/>
      <protection locked="0"/>
    </xf>
    <xf numFmtId="0" fontId="11" fillId="0" borderId="69" xfId="0" applyFont="1" applyBorder="1" applyAlignment="1" applyProtection="1">
      <alignment horizontal="left" vertical="center" wrapText="1"/>
      <protection locked="0"/>
    </xf>
    <xf numFmtId="0" fontId="11" fillId="0" borderId="70" xfId="0" applyFont="1" applyBorder="1" applyAlignment="1" applyProtection="1">
      <alignment horizontal="left" vertical="center" wrapText="1"/>
      <protection locked="0"/>
    </xf>
    <xf numFmtId="0" fontId="11" fillId="0" borderId="71" xfId="0" applyFont="1" applyBorder="1" applyAlignment="1" applyProtection="1">
      <alignment horizontal="left" vertical="center" wrapText="1"/>
      <protection locked="0"/>
    </xf>
    <xf numFmtId="0" fontId="12" fillId="10" borderId="77" xfId="0" applyFont="1" applyFill="1" applyBorder="1" applyAlignment="1">
      <alignment horizontal="left" vertical="center" wrapText="1" readingOrder="1"/>
    </xf>
    <xf numFmtId="0" fontId="12" fillId="10" borderId="78" xfId="0" applyFont="1" applyFill="1" applyBorder="1" applyAlignment="1">
      <alignment horizontal="left" vertical="center" wrapText="1" readingOrder="1"/>
    </xf>
    <xf numFmtId="0" fontId="12" fillId="10" borderId="79" xfId="0" applyFont="1" applyFill="1" applyBorder="1" applyAlignment="1">
      <alignment horizontal="left" vertical="center" wrapText="1" readingOrder="1"/>
    </xf>
    <xf numFmtId="0" fontId="7" fillId="6" borderId="80" xfId="0" applyFont="1" applyFill="1" applyBorder="1" applyAlignment="1">
      <alignment horizontal="center" vertical="center" wrapText="1" readingOrder="1"/>
    </xf>
    <xf numFmtId="0" fontId="7" fillId="6" borderId="81" xfId="0" applyFont="1" applyFill="1" applyBorder="1" applyAlignment="1">
      <alignment horizontal="center" vertical="center" wrapText="1" readingOrder="1"/>
    </xf>
    <xf numFmtId="0" fontId="7" fillId="6" borderId="82" xfId="0" applyFont="1" applyFill="1" applyBorder="1" applyAlignment="1">
      <alignment horizontal="center" vertical="center" wrapText="1" readingOrder="1"/>
    </xf>
    <xf numFmtId="0" fontId="7" fillId="6" borderId="86" xfId="0" applyFont="1" applyFill="1" applyBorder="1" applyAlignment="1">
      <alignment horizontal="center" vertical="center" wrapText="1" readingOrder="1"/>
    </xf>
    <xf numFmtId="0" fontId="12" fillId="10" borderId="32" xfId="0" applyFont="1" applyFill="1" applyBorder="1" applyAlignment="1">
      <alignment horizontal="left" vertical="center" wrapText="1" readingOrder="1"/>
    </xf>
    <xf numFmtId="0" fontId="12" fillId="10" borderId="0" xfId="0" applyFont="1" applyFill="1" applyAlignment="1">
      <alignment horizontal="left" vertical="center" wrapText="1" readingOrder="1"/>
    </xf>
    <xf numFmtId="0" fontId="12" fillId="10" borderId="62" xfId="0" applyFont="1" applyFill="1" applyBorder="1" applyAlignment="1">
      <alignment horizontal="left" vertical="center" wrapText="1" readingOrder="1"/>
    </xf>
  </cellXfs>
  <cellStyles count="3">
    <cellStyle name="Hyperlink" xfId="1" builtinId="8"/>
    <cellStyle name="Normal" xfId="0" builtinId="0"/>
    <cellStyle name="Percent" xfId="2" builtinId="5"/>
  </cellStyles>
  <dxfs count="57">
    <dxf>
      <font>
        <color theme="0"/>
      </font>
      <fill>
        <patternFill>
          <bgColor rgb="FF43612D"/>
        </patternFill>
      </fill>
    </dxf>
    <dxf>
      <fill>
        <patternFill>
          <bgColor rgb="FFAFCF96"/>
        </patternFill>
      </fill>
    </dxf>
    <dxf>
      <fill>
        <patternFill>
          <bgColor rgb="FFD5DD89"/>
        </patternFill>
      </fill>
    </dxf>
    <dxf>
      <fill>
        <patternFill>
          <bgColor rgb="FFF9C378"/>
        </patternFill>
      </fill>
    </dxf>
    <dxf>
      <font>
        <color theme="0"/>
      </font>
      <fill>
        <patternFill>
          <bgColor rgb="FFE15D5E"/>
        </patternFill>
      </fill>
    </dxf>
    <dxf>
      <fill>
        <patternFill>
          <bgColor rgb="FFE15D5E"/>
        </patternFill>
      </fill>
    </dxf>
    <dxf>
      <font>
        <color theme="0"/>
      </font>
      <fill>
        <patternFill>
          <bgColor rgb="FF43612D"/>
        </patternFill>
      </fill>
    </dxf>
    <dxf>
      <fill>
        <patternFill>
          <bgColor rgb="FFAFCF96"/>
        </patternFill>
      </fill>
    </dxf>
    <dxf>
      <fill>
        <patternFill>
          <bgColor rgb="FFD5DD89"/>
        </patternFill>
      </fill>
    </dxf>
    <dxf>
      <fill>
        <patternFill>
          <bgColor rgb="FFF9C378"/>
        </patternFill>
      </fill>
    </dxf>
    <dxf>
      <font>
        <color theme="0"/>
      </font>
      <fill>
        <patternFill>
          <bgColor rgb="FFE15D5E"/>
        </patternFill>
      </fill>
    </dxf>
    <dxf>
      <fill>
        <patternFill>
          <bgColor rgb="FFE15D5E"/>
        </patternFill>
      </fill>
    </dxf>
    <dxf>
      <font>
        <color theme="0"/>
      </font>
      <fill>
        <patternFill>
          <bgColor rgb="FF43612D"/>
        </patternFill>
      </fill>
    </dxf>
    <dxf>
      <fill>
        <patternFill>
          <bgColor rgb="FFAFCF96"/>
        </patternFill>
      </fill>
    </dxf>
    <dxf>
      <fill>
        <patternFill>
          <bgColor rgb="FFD5DD89"/>
        </patternFill>
      </fill>
    </dxf>
    <dxf>
      <fill>
        <patternFill>
          <bgColor rgb="FFF9C378"/>
        </patternFill>
      </fill>
    </dxf>
    <dxf>
      <font>
        <color theme="0"/>
      </font>
      <fill>
        <patternFill>
          <bgColor rgb="FFE15D5E"/>
        </patternFill>
      </fill>
    </dxf>
    <dxf>
      <fill>
        <patternFill>
          <bgColor rgb="FFE15D5E"/>
        </patternFill>
      </fill>
    </dxf>
    <dxf>
      <font>
        <color theme="0"/>
      </font>
      <fill>
        <patternFill>
          <bgColor rgb="FF43612D"/>
        </patternFill>
      </fill>
    </dxf>
    <dxf>
      <fill>
        <patternFill>
          <bgColor rgb="FFAFCF96"/>
        </patternFill>
      </fill>
    </dxf>
    <dxf>
      <fill>
        <patternFill>
          <bgColor rgb="FFD5DD89"/>
        </patternFill>
      </fill>
    </dxf>
    <dxf>
      <fill>
        <patternFill>
          <bgColor rgb="FFF9C378"/>
        </patternFill>
      </fill>
    </dxf>
    <dxf>
      <font>
        <color theme="0"/>
      </font>
      <fill>
        <patternFill>
          <bgColor rgb="FFE15D5E"/>
        </patternFill>
      </fill>
    </dxf>
    <dxf>
      <fill>
        <patternFill>
          <bgColor rgb="FFE15D5E"/>
        </patternFill>
      </fill>
    </dxf>
    <dxf>
      <font>
        <color theme="0"/>
      </font>
      <fill>
        <patternFill>
          <bgColor rgb="FF43612D"/>
        </patternFill>
      </fill>
    </dxf>
    <dxf>
      <fill>
        <patternFill>
          <bgColor rgb="FFAFCF96"/>
        </patternFill>
      </fill>
    </dxf>
    <dxf>
      <fill>
        <patternFill>
          <bgColor rgb="FFD5DD89"/>
        </patternFill>
      </fill>
    </dxf>
    <dxf>
      <fill>
        <patternFill>
          <bgColor rgb="FFF9C378"/>
        </patternFill>
      </fill>
    </dxf>
    <dxf>
      <font>
        <color theme="0"/>
      </font>
      <fill>
        <patternFill>
          <bgColor rgb="FFE15D5E"/>
        </patternFill>
      </fill>
    </dxf>
    <dxf>
      <fill>
        <patternFill>
          <bgColor rgb="FFE15D5E"/>
        </patternFill>
      </fill>
    </dxf>
    <dxf>
      <font>
        <color theme="0"/>
      </font>
      <fill>
        <patternFill>
          <bgColor rgb="FF43612D"/>
        </patternFill>
      </fill>
    </dxf>
    <dxf>
      <fill>
        <patternFill>
          <bgColor rgb="FFAFCF96"/>
        </patternFill>
      </fill>
    </dxf>
    <dxf>
      <fill>
        <patternFill>
          <bgColor rgb="FFD5DD89"/>
        </patternFill>
      </fill>
    </dxf>
    <dxf>
      <fill>
        <patternFill>
          <bgColor rgb="FFF9C378"/>
        </patternFill>
      </fill>
    </dxf>
    <dxf>
      <font>
        <color theme="0"/>
      </font>
      <fill>
        <patternFill>
          <bgColor rgb="FFE15D5E"/>
        </patternFill>
      </fill>
    </dxf>
    <dxf>
      <fill>
        <patternFill>
          <bgColor rgb="FFE15D5E"/>
        </patternFill>
      </fill>
    </dxf>
    <dxf>
      <font>
        <color theme="0"/>
      </font>
      <fill>
        <patternFill>
          <bgColor rgb="FF43612D"/>
        </patternFill>
      </fill>
    </dxf>
    <dxf>
      <fill>
        <patternFill>
          <bgColor rgb="FFAFCF96"/>
        </patternFill>
      </fill>
    </dxf>
    <dxf>
      <fill>
        <patternFill>
          <bgColor rgb="FFD5DD89"/>
        </patternFill>
      </fill>
    </dxf>
    <dxf>
      <fill>
        <patternFill>
          <bgColor rgb="FFF9C378"/>
        </patternFill>
      </fill>
    </dxf>
    <dxf>
      <font>
        <color theme="0"/>
      </font>
      <fill>
        <patternFill>
          <bgColor rgb="FFE15D5E"/>
        </patternFill>
      </fill>
    </dxf>
    <dxf>
      <fill>
        <patternFill>
          <bgColor rgb="FFE15D5E"/>
        </patternFill>
      </fill>
    </dxf>
    <dxf>
      <font>
        <color theme="0"/>
      </font>
      <fill>
        <patternFill>
          <bgColor rgb="FF43612D"/>
        </patternFill>
      </fill>
    </dxf>
    <dxf>
      <fill>
        <patternFill>
          <bgColor rgb="FFAFCF96"/>
        </patternFill>
      </fill>
    </dxf>
    <dxf>
      <fill>
        <patternFill>
          <bgColor rgb="FFD5DD89"/>
        </patternFill>
      </fill>
    </dxf>
    <dxf>
      <fill>
        <patternFill>
          <bgColor rgb="FFF9C378"/>
        </patternFill>
      </fill>
    </dxf>
    <dxf>
      <font>
        <color theme="0"/>
      </font>
      <fill>
        <patternFill>
          <bgColor rgb="FFE15D5E"/>
        </patternFill>
      </fill>
    </dxf>
    <dxf>
      <fill>
        <patternFill>
          <bgColor rgb="FFE15D5E"/>
        </patternFill>
      </fill>
    </dxf>
    <dxf>
      <font>
        <color theme="0"/>
      </font>
      <fill>
        <patternFill>
          <bgColor rgb="FF43612D"/>
        </patternFill>
      </fill>
    </dxf>
    <dxf>
      <fill>
        <patternFill>
          <bgColor rgb="FFAFCF96"/>
        </patternFill>
      </fill>
    </dxf>
    <dxf>
      <fill>
        <patternFill>
          <bgColor rgb="FFD5DD89"/>
        </patternFill>
      </fill>
    </dxf>
    <dxf>
      <fill>
        <patternFill>
          <bgColor rgb="FFF9C378"/>
        </patternFill>
      </fill>
    </dxf>
    <dxf>
      <font>
        <color theme="0"/>
      </font>
      <fill>
        <patternFill>
          <bgColor rgb="FFE15D5E"/>
        </patternFill>
      </fill>
    </dxf>
    <dxf>
      <fill>
        <patternFill>
          <bgColor rgb="FFE15D5E"/>
        </patternFill>
      </fill>
    </dxf>
    <dxf>
      <font>
        <color theme="0"/>
      </font>
      <fill>
        <patternFill>
          <bgColor rgb="FF43612D"/>
        </patternFill>
      </fill>
    </dxf>
    <dxf>
      <fill>
        <patternFill>
          <bgColor rgb="FFD5DD89"/>
        </patternFill>
      </fill>
    </dxf>
    <dxf>
      <fill>
        <patternFill>
          <bgColor rgb="FFAFCF96"/>
        </patternFill>
      </fill>
    </dxf>
  </dxfs>
  <tableStyles count="0" defaultTableStyle="TableStyleMedium2" defaultPivotStyle="PivotStyleLight16"/>
  <colors>
    <mruColors>
      <color rgb="FFDFE6ED"/>
      <color rgb="FF43612D"/>
      <color rgb="FFAFCF96"/>
      <color rgb="FFD5DD89"/>
      <color rgb="FFCCFF33"/>
      <color rgb="FFFFCC66"/>
      <color rgb="FFF9C378"/>
      <color rgb="FFE15D5E"/>
      <color rgb="FFFF6600"/>
      <color rgb="FF69A1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22/11/relationships/FeaturePropertyBag" Target="featurePropertyBag/featurePropertyBag.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0.22688321752830615"/>
          <c:y val="7.809299061892043E-2"/>
          <c:w val="0.54623397759938197"/>
          <c:h val="0.81262765383380486"/>
        </c:manualLayout>
      </c:layout>
      <c:doughnutChart>
        <c:varyColors val="1"/>
        <c:ser>
          <c:idx val="0"/>
          <c:order val="0"/>
          <c:tx>
            <c:strRef>
              <c:f>Dashboard!$A$7</c:f>
              <c:strCache>
                <c:ptCount val="1"/>
                <c:pt idx="0">
                  <c:v>Environmental sustainability</c:v>
                </c:pt>
              </c:strCache>
            </c:strRef>
          </c:tx>
          <c:dPt>
            <c:idx val="0"/>
            <c:bubble3D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A2E9-47E0-8A1A-0C269B581766}"/>
              </c:ext>
            </c:extLst>
          </c:dPt>
          <c:dPt>
            <c:idx val="1"/>
            <c:bubble3D val="0"/>
            <c:spPr>
              <a:solidFill>
                <a:schemeClr val="accent3">
                  <a:tint val="77000"/>
                </a:schemeClr>
              </a:solidFill>
              <a:ln w="19050">
                <a:solidFill>
                  <a:schemeClr val="lt1"/>
                </a:solidFill>
              </a:ln>
              <a:effectLst/>
            </c:spPr>
            <c:extLst>
              <c:ext xmlns:c16="http://schemas.microsoft.com/office/drawing/2014/chart" uri="{C3380CC4-5D6E-409C-BE32-E72D297353CC}">
                <c16:uniqueId val="{00000002-A2E9-47E0-8A1A-0C269B581766}"/>
              </c:ext>
            </c:extLst>
          </c:dPt>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E9-47E0-8A1A-0C269B581766}"/>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cat>
            <c:strRef>
              <c:f>Dashboard!$A$7</c:f>
              <c:strCache>
                <c:ptCount val="1"/>
                <c:pt idx="0">
                  <c:v>Environmental sustainability</c:v>
                </c:pt>
              </c:strCache>
            </c:strRef>
          </c:cat>
          <c:val>
            <c:numRef>
              <c:f>Dashboard!$K$7:$K$8</c:f>
              <c:numCache>
                <c:formatCode>0%</c:formatCode>
                <c:ptCount val="2"/>
                <c:pt idx="0">
                  <c:v>0</c:v>
                </c:pt>
                <c:pt idx="1">
                  <c:v>1</c:v>
                </c:pt>
              </c:numCache>
            </c:numRef>
          </c:val>
          <c:extLst>
            <c:ext xmlns:c16="http://schemas.microsoft.com/office/drawing/2014/chart" uri="{C3380CC4-5D6E-409C-BE32-E72D297353CC}">
              <c16:uniqueId val="{00000000-A2E9-47E0-8A1A-0C269B581766}"/>
            </c:ext>
          </c:extLst>
        </c:ser>
        <c:dLbls>
          <c:showLegendKey val="0"/>
          <c:showVal val="0"/>
          <c:showCatName val="0"/>
          <c:showSerName val="0"/>
          <c:showPercent val="0"/>
          <c:showBubbleSize val="0"/>
          <c:showLeaderLines val="1"/>
        </c:dLbls>
        <c:firstSliceAng val="0"/>
        <c:holeSize val="55"/>
      </c:doughnut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0.22564677116034337"/>
          <c:y val="0.10227052093210859"/>
          <c:w val="0.54343026228934777"/>
          <c:h val="0.81932159951097228"/>
        </c:manualLayout>
      </c:layout>
      <c:doughnutChart>
        <c:varyColors val="1"/>
        <c:ser>
          <c:idx val="0"/>
          <c:order val="0"/>
          <c:tx>
            <c:strRef>
              <c:f>Dashboard!$A$17</c:f>
              <c:strCache>
                <c:ptCount val="1"/>
                <c:pt idx="0">
                  <c:v>Economic sustainability</c:v>
                </c:pt>
              </c:strCache>
            </c:strRef>
          </c:tx>
          <c:dPt>
            <c:idx val="0"/>
            <c:bubble3D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A2E9-47E0-8A1A-0C269B581766}"/>
              </c:ext>
            </c:extLst>
          </c:dPt>
          <c:dPt>
            <c:idx val="1"/>
            <c:bubble3D val="0"/>
            <c:spPr>
              <a:solidFill>
                <a:schemeClr val="accent3">
                  <a:tint val="77000"/>
                </a:schemeClr>
              </a:solidFill>
              <a:ln w="19050">
                <a:solidFill>
                  <a:schemeClr val="lt1"/>
                </a:solidFill>
              </a:ln>
              <a:effectLst/>
            </c:spPr>
            <c:extLst>
              <c:ext xmlns:c16="http://schemas.microsoft.com/office/drawing/2014/chart" uri="{C3380CC4-5D6E-409C-BE32-E72D297353CC}">
                <c16:uniqueId val="{00000002-A2E9-47E0-8A1A-0C269B581766}"/>
              </c:ext>
            </c:extLst>
          </c:dPt>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E9-47E0-8A1A-0C269B581766}"/>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cat>
            <c:strRef>
              <c:f>Dashboard!$A$7</c:f>
              <c:strCache>
                <c:ptCount val="1"/>
                <c:pt idx="0">
                  <c:v>Environmental sustainability</c:v>
                </c:pt>
              </c:strCache>
            </c:strRef>
          </c:cat>
          <c:val>
            <c:numRef>
              <c:f>Dashboard!$K$20:$K$21</c:f>
              <c:numCache>
                <c:formatCode>0%</c:formatCode>
                <c:ptCount val="2"/>
                <c:pt idx="0">
                  <c:v>0</c:v>
                </c:pt>
                <c:pt idx="1">
                  <c:v>1</c:v>
                </c:pt>
              </c:numCache>
            </c:numRef>
          </c:val>
          <c:extLst>
            <c:ext xmlns:c16="http://schemas.microsoft.com/office/drawing/2014/chart" uri="{C3380CC4-5D6E-409C-BE32-E72D297353CC}">
              <c16:uniqueId val="{00000000-A2E9-47E0-8A1A-0C269B581766}"/>
            </c:ext>
          </c:extLst>
        </c:ser>
        <c:dLbls>
          <c:showLegendKey val="0"/>
          <c:showVal val="0"/>
          <c:showCatName val="0"/>
          <c:showSerName val="0"/>
          <c:showPercent val="0"/>
          <c:showBubbleSize val="0"/>
          <c:showLeaderLines val="1"/>
        </c:dLbls>
        <c:firstSliceAng val="0"/>
        <c:holeSize val="55"/>
      </c:doughnut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0.22988477609735716"/>
          <c:y val="9.3673231869410817E-2"/>
          <c:w val="0.54683909107090478"/>
          <c:h val="0.82071510457434538"/>
        </c:manualLayout>
      </c:layout>
      <c:doughnutChart>
        <c:varyColors val="1"/>
        <c:ser>
          <c:idx val="0"/>
          <c:order val="0"/>
          <c:tx>
            <c:strRef>
              <c:f>Dashboard!$A$27</c:f>
              <c:strCache>
                <c:ptCount val="1"/>
                <c:pt idx="0">
                  <c:v>Social sustainability</c:v>
                </c:pt>
              </c:strCache>
            </c:strRef>
          </c:tx>
          <c:dPt>
            <c:idx val="0"/>
            <c:bubble3D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A2E9-47E0-8A1A-0C269B581766}"/>
              </c:ext>
            </c:extLst>
          </c:dPt>
          <c:dPt>
            <c:idx val="1"/>
            <c:bubble3D val="0"/>
            <c:spPr>
              <a:solidFill>
                <a:schemeClr val="accent3">
                  <a:tint val="77000"/>
                </a:schemeClr>
              </a:solidFill>
              <a:ln w="19050">
                <a:solidFill>
                  <a:schemeClr val="lt1"/>
                </a:solidFill>
              </a:ln>
              <a:effectLst/>
            </c:spPr>
            <c:extLst>
              <c:ext xmlns:c16="http://schemas.microsoft.com/office/drawing/2014/chart" uri="{C3380CC4-5D6E-409C-BE32-E72D297353CC}">
                <c16:uniqueId val="{00000002-A2E9-47E0-8A1A-0C269B581766}"/>
              </c:ext>
            </c:extLst>
          </c:dPt>
          <c:dLbls>
            <c:dLbl>
              <c:idx val="0"/>
              <c:layout>
                <c:manualLayout>
                  <c:x val="1.3799399195388879E-4"/>
                  <c:y val="7.3452863639107673E-3"/>
                </c:manualLayout>
              </c:layout>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E9-47E0-8A1A-0C269B58176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cat>
            <c:strRef>
              <c:f>Dashboard!$A$7</c:f>
              <c:strCache>
                <c:ptCount val="1"/>
                <c:pt idx="0">
                  <c:v>Environmental sustainability</c:v>
                </c:pt>
              </c:strCache>
            </c:strRef>
          </c:cat>
          <c:val>
            <c:numRef>
              <c:f>Dashboard!$K$33:$K$34</c:f>
              <c:numCache>
                <c:formatCode>0%</c:formatCode>
                <c:ptCount val="2"/>
                <c:pt idx="0">
                  <c:v>0</c:v>
                </c:pt>
                <c:pt idx="1">
                  <c:v>1</c:v>
                </c:pt>
              </c:numCache>
            </c:numRef>
          </c:val>
          <c:extLst>
            <c:ext xmlns:c16="http://schemas.microsoft.com/office/drawing/2014/chart" uri="{C3380CC4-5D6E-409C-BE32-E72D297353CC}">
              <c16:uniqueId val="{00000000-A2E9-47E0-8A1A-0C269B581766}"/>
            </c:ext>
          </c:extLst>
        </c:ser>
        <c:dLbls>
          <c:showLegendKey val="0"/>
          <c:showVal val="0"/>
          <c:showCatName val="0"/>
          <c:showSerName val="0"/>
          <c:showPercent val="0"/>
          <c:showBubbleSize val="0"/>
          <c:showLeaderLines val="1"/>
        </c:dLbls>
        <c:firstSliceAng val="0"/>
        <c:holeSize val="55"/>
      </c:doughnut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6">
  <a:schemeClr val="accent3"/>
</cs:colorStyle>
</file>

<file path=xl/charts/colors2.xml><?xml version="1.0" encoding="utf-8"?>
<cs:colorStyle xmlns:cs="http://schemas.microsoft.com/office/drawing/2012/chartStyle" xmlns:a="http://schemas.openxmlformats.org/drawingml/2006/main" meth="withinLinear" id="16">
  <a:schemeClr val="accent3"/>
</cs:colorStyle>
</file>

<file path=xl/charts/colors3.xml><?xml version="1.0" encoding="utf-8"?>
<cs:colorStyle xmlns:cs="http://schemas.microsoft.com/office/drawing/2012/chartStyle" xmlns:a="http://schemas.openxmlformats.org/drawingml/2006/main" meth="withinLinear" id="16">
  <a:schemeClr val="accent3"/>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17319</xdr:colOff>
      <xdr:row>5</xdr:row>
      <xdr:rowOff>181246</xdr:rowOff>
    </xdr:from>
    <xdr:to>
      <xdr:col>8</xdr:col>
      <xdr:colOff>1218870</xdr:colOff>
      <xdr:row>14</xdr:row>
      <xdr:rowOff>159163</xdr:rowOff>
    </xdr:to>
    <xdr:graphicFrame macro="">
      <xdr:nvGraphicFramePr>
        <xdr:cNvPr id="5" name="Chart 4">
          <a:extLst>
            <a:ext uri="{FF2B5EF4-FFF2-40B4-BE49-F238E27FC236}">
              <a16:creationId xmlns:a16="http://schemas.microsoft.com/office/drawing/2014/main" id="{D01D5FB2-4926-F12C-9BAE-BD9D65342D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8338</xdr:colOff>
      <xdr:row>15</xdr:row>
      <xdr:rowOff>165648</xdr:rowOff>
    </xdr:from>
    <xdr:to>
      <xdr:col>8</xdr:col>
      <xdr:colOff>1218044</xdr:colOff>
      <xdr:row>24</xdr:row>
      <xdr:rowOff>110003</xdr:rowOff>
    </xdr:to>
    <xdr:graphicFrame macro="">
      <xdr:nvGraphicFramePr>
        <xdr:cNvPr id="11" name="Chart 10">
          <a:extLst>
            <a:ext uri="{FF2B5EF4-FFF2-40B4-BE49-F238E27FC236}">
              <a16:creationId xmlns:a16="http://schemas.microsoft.com/office/drawing/2014/main" id="{F7513927-F794-1CE8-2852-DA5637FFAC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4748</xdr:colOff>
      <xdr:row>26</xdr:row>
      <xdr:rowOff>27470</xdr:rowOff>
    </xdr:from>
    <xdr:to>
      <xdr:col>8</xdr:col>
      <xdr:colOff>1223818</xdr:colOff>
      <xdr:row>35</xdr:row>
      <xdr:rowOff>14111</xdr:rowOff>
    </xdr:to>
    <xdr:graphicFrame macro="">
      <xdr:nvGraphicFramePr>
        <xdr:cNvPr id="12" name="Chart 11">
          <a:extLst>
            <a:ext uri="{FF2B5EF4-FFF2-40B4-BE49-F238E27FC236}">
              <a16:creationId xmlns:a16="http://schemas.microsoft.com/office/drawing/2014/main" id="{614C430D-2451-4E9D-4C78-E7B4129205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72303</xdr:rowOff>
    </xdr:from>
    <xdr:to>
      <xdr:col>5</xdr:col>
      <xdr:colOff>0</xdr:colOff>
      <xdr:row>8</xdr:row>
      <xdr:rowOff>153849</xdr:rowOff>
    </xdr:to>
    <xdr:pic>
      <xdr:nvPicPr>
        <xdr:cNvPr id="2" name="Picture 1">
          <a:extLst>
            <a:ext uri="{FF2B5EF4-FFF2-40B4-BE49-F238E27FC236}">
              <a16:creationId xmlns:a16="http://schemas.microsoft.com/office/drawing/2014/main" id="{90A99AC7-C82F-4249-8382-AB4800727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91975" y="262803"/>
          <a:ext cx="0" cy="842097"/>
        </a:xfrm>
        <a:prstGeom prst="rect">
          <a:avLst/>
        </a:prstGeom>
      </xdr:spPr>
    </xdr:pic>
    <xdr:clientData/>
  </xdr:twoCellAnchor>
  <xdr:oneCellAnchor>
    <xdr:from>
      <xdr:col>5</xdr:col>
      <xdr:colOff>0</xdr:colOff>
      <xdr:row>0</xdr:row>
      <xdr:rowOff>72303</xdr:rowOff>
    </xdr:from>
    <xdr:ext cx="0" cy="842097"/>
    <xdr:pic>
      <xdr:nvPicPr>
        <xdr:cNvPr id="4" name="Picture 3">
          <a:extLst>
            <a:ext uri="{FF2B5EF4-FFF2-40B4-BE49-F238E27FC236}">
              <a16:creationId xmlns:a16="http://schemas.microsoft.com/office/drawing/2014/main" id="{94E07CF3-0AC5-4FA0-94B1-33452643DC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6925" y="262803"/>
          <a:ext cx="0" cy="84209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5</xdr:col>
      <xdr:colOff>0</xdr:colOff>
      <xdr:row>0</xdr:row>
      <xdr:rowOff>72303</xdr:rowOff>
    </xdr:from>
    <xdr:ext cx="0" cy="842097"/>
    <xdr:pic>
      <xdr:nvPicPr>
        <xdr:cNvPr id="4" name="Picture 3">
          <a:extLst>
            <a:ext uri="{FF2B5EF4-FFF2-40B4-BE49-F238E27FC236}">
              <a16:creationId xmlns:a16="http://schemas.microsoft.com/office/drawing/2014/main" id="{7976BCA1-C54B-4F98-B52E-E4A498E158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68500" y="72303"/>
          <a:ext cx="0" cy="84209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0</xdr:row>
      <xdr:rowOff>72303</xdr:rowOff>
    </xdr:from>
    <xdr:to>
      <xdr:col>5</xdr:col>
      <xdr:colOff>0</xdr:colOff>
      <xdr:row>37</xdr:row>
      <xdr:rowOff>92423</xdr:rowOff>
    </xdr:to>
    <xdr:pic>
      <xdr:nvPicPr>
        <xdr:cNvPr id="2" name="Picture 1">
          <a:extLst>
            <a:ext uri="{FF2B5EF4-FFF2-40B4-BE49-F238E27FC236}">
              <a16:creationId xmlns:a16="http://schemas.microsoft.com/office/drawing/2014/main" id="{2824D460-F4F4-4C2F-978A-B394CEA2F4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7000" y="72303"/>
          <a:ext cx="0" cy="9516197"/>
        </a:xfrm>
        <a:prstGeom prst="rect">
          <a:avLst/>
        </a:prstGeom>
      </xdr:spPr>
    </xdr:pic>
    <xdr:clientData/>
  </xdr:twoCellAnchor>
  <xdr:oneCellAnchor>
    <xdr:from>
      <xdr:col>5</xdr:col>
      <xdr:colOff>0</xdr:colOff>
      <xdr:row>0</xdr:row>
      <xdr:rowOff>72303</xdr:rowOff>
    </xdr:from>
    <xdr:ext cx="0" cy="842097"/>
    <xdr:pic>
      <xdr:nvPicPr>
        <xdr:cNvPr id="4" name="Picture 3">
          <a:extLst>
            <a:ext uri="{FF2B5EF4-FFF2-40B4-BE49-F238E27FC236}">
              <a16:creationId xmlns:a16="http://schemas.microsoft.com/office/drawing/2014/main" id="{C4A13C94-55F3-4E03-9B6E-225A0C9044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7000" y="72303"/>
          <a:ext cx="0" cy="842097"/>
        </a:xfrm>
        <a:prstGeom prst="rect">
          <a:avLst/>
        </a:prstGeom>
      </xdr:spPr>
    </xdr:pic>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52C01-CDC7-484B-BB7C-DFAFD2ED66A2}">
  <dimension ref="A1:Y28"/>
  <sheetViews>
    <sheetView tabSelected="1" zoomScale="120" zoomScaleNormal="120" workbookViewId="0">
      <selection sqref="A1:I1"/>
    </sheetView>
  </sheetViews>
  <sheetFormatPr defaultRowHeight="14.5" x14ac:dyDescent="0.35"/>
  <cols>
    <col min="1" max="1" width="20.26953125" customWidth="1"/>
  </cols>
  <sheetData>
    <row r="1" spans="1:25" ht="21" x14ac:dyDescent="0.5">
      <c r="A1" s="116" t="s">
        <v>205</v>
      </c>
      <c r="B1" s="117"/>
      <c r="C1" s="117"/>
      <c r="D1" s="117"/>
      <c r="E1" s="117"/>
      <c r="F1" s="117"/>
      <c r="G1" s="117"/>
      <c r="H1" s="117"/>
      <c r="I1" s="117"/>
      <c r="J1" s="23"/>
      <c r="K1" s="23"/>
      <c r="L1" s="23"/>
      <c r="M1" s="23"/>
      <c r="N1" s="23"/>
      <c r="O1" s="23"/>
      <c r="P1" s="23"/>
      <c r="Q1" s="23"/>
      <c r="R1" s="23"/>
      <c r="S1" s="23"/>
      <c r="T1" s="23"/>
      <c r="U1" s="23"/>
      <c r="V1" s="23"/>
      <c r="W1" s="23"/>
      <c r="X1" s="23"/>
      <c r="Y1" s="24"/>
    </row>
    <row r="2" spans="1:25" x14ac:dyDescent="0.35">
      <c r="A2" s="25"/>
      <c r="B2" s="26"/>
      <c r="C2" s="26"/>
      <c r="D2" s="26"/>
      <c r="E2" s="26"/>
      <c r="F2" s="26"/>
      <c r="G2" s="26"/>
      <c r="H2" s="26"/>
      <c r="I2" s="26"/>
      <c r="J2" s="26"/>
      <c r="K2" s="26"/>
      <c r="L2" s="26"/>
      <c r="M2" s="26"/>
      <c r="N2" s="26"/>
      <c r="O2" s="26"/>
      <c r="P2" s="26"/>
      <c r="Q2" s="26"/>
      <c r="R2" s="26"/>
      <c r="S2" s="26"/>
      <c r="T2" s="26"/>
      <c r="U2" s="26"/>
      <c r="V2" s="26"/>
      <c r="W2" s="26"/>
      <c r="X2" s="26"/>
      <c r="Y2" s="27"/>
    </row>
    <row r="3" spans="1:25" x14ac:dyDescent="0.35">
      <c r="A3" s="25"/>
      <c r="B3" s="26"/>
      <c r="C3" s="26"/>
      <c r="D3" s="26"/>
      <c r="E3" s="26"/>
      <c r="F3" s="26"/>
      <c r="G3" s="26"/>
      <c r="H3" s="26"/>
      <c r="I3" s="26"/>
      <c r="J3" s="26"/>
      <c r="K3" s="26"/>
      <c r="L3" s="26"/>
      <c r="M3" s="26"/>
      <c r="N3" s="26"/>
      <c r="O3" s="26"/>
      <c r="P3" s="26"/>
      <c r="Q3" s="26"/>
      <c r="R3" s="26"/>
      <c r="S3" s="26"/>
      <c r="T3" s="26"/>
      <c r="U3" s="26"/>
      <c r="V3" s="26"/>
      <c r="W3" s="26"/>
      <c r="X3" s="26"/>
      <c r="Y3" s="27"/>
    </row>
    <row r="4" spans="1:25" x14ac:dyDescent="0.35">
      <c r="A4" s="114" t="s">
        <v>196</v>
      </c>
      <c r="B4" s="115"/>
      <c r="C4" s="26"/>
      <c r="D4" s="26"/>
      <c r="E4" s="26"/>
      <c r="F4" s="26"/>
      <c r="G4" s="26"/>
      <c r="H4" s="26"/>
      <c r="I4" s="26"/>
      <c r="J4" s="26"/>
      <c r="K4" s="26"/>
      <c r="L4" s="26"/>
      <c r="M4" s="26"/>
      <c r="N4" s="26"/>
      <c r="O4" s="26"/>
      <c r="P4" s="26"/>
      <c r="Q4" s="26"/>
      <c r="R4" s="26"/>
      <c r="S4" s="26"/>
      <c r="T4" s="26"/>
      <c r="U4" s="26"/>
      <c r="V4" s="26"/>
      <c r="W4" s="26"/>
      <c r="X4" s="26"/>
      <c r="Y4" s="27"/>
    </row>
    <row r="5" spans="1:25" x14ac:dyDescent="0.35">
      <c r="A5" s="25" t="s">
        <v>202</v>
      </c>
      <c r="B5" s="26"/>
      <c r="C5" s="26"/>
      <c r="D5" s="26"/>
      <c r="E5" s="26"/>
      <c r="F5" s="26"/>
      <c r="G5" s="26"/>
      <c r="H5" s="26"/>
      <c r="I5" s="26"/>
      <c r="J5" s="26"/>
      <c r="K5" s="26"/>
      <c r="L5" s="26"/>
      <c r="M5" s="26"/>
      <c r="N5" s="26"/>
      <c r="O5" s="26"/>
      <c r="P5" s="26"/>
      <c r="Q5" s="26"/>
      <c r="R5" s="26"/>
      <c r="S5" s="26"/>
      <c r="T5" s="26"/>
      <c r="U5" s="26"/>
      <c r="V5" s="26"/>
      <c r="W5" s="26"/>
      <c r="X5" s="26"/>
      <c r="Y5" s="27"/>
    </row>
    <row r="6" spans="1:25" x14ac:dyDescent="0.35">
      <c r="A6" s="25" t="s">
        <v>203</v>
      </c>
      <c r="B6" s="26"/>
      <c r="C6" s="26"/>
      <c r="D6" s="26"/>
      <c r="E6" s="26"/>
      <c r="F6" s="26"/>
      <c r="G6" s="26"/>
      <c r="H6" s="26"/>
      <c r="I6" s="26"/>
      <c r="J6" s="26"/>
      <c r="K6" s="26"/>
      <c r="L6" s="26"/>
      <c r="M6" s="26"/>
      <c r="N6" s="26"/>
      <c r="O6" s="26"/>
      <c r="P6" s="26"/>
      <c r="Q6" s="26"/>
      <c r="R6" s="26"/>
      <c r="S6" s="26"/>
      <c r="T6" s="26"/>
      <c r="U6" s="26"/>
      <c r="V6" s="26"/>
      <c r="W6" s="26"/>
      <c r="X6" s="26"/>
      <c r="Y6" s="27"/>
    </row>
    <row r="7" spans="1:25" x14ac:dyDescent="0.35">
      <c r="A7" s="25" t="s">
        <v>200</v>
      </c>
      <c r="B7" s="26"/>
      <c r="C7" s="26"/>
      <c r="D7" s="26"/>
      <c r="E7" s="26"/>
      <c r="F7" s="26"/>
      <c r="G7" s="26"/>
      <c r="H7" s="26"/>
      <c r="I7" s="26"/>
      <c r="J7" s="26"/>
      <c r="K7" s="26"/>
      <c r="L7" s="26"/>
      <c r="M7" s="26"/>
      <c r="N7" s="26"/>
      <c r="O7" s="26"/>
      <c r="P7" s="26"/>
      <c r="Q7" s="26"/>
      <c r="R7" s="26"/>
      <c r="S7" s="26"/>
      <c r="T7" s="26"/>
      <c r="U7" s="26"/>
      <c r="V7" s="26"/>
      <c r="W7" s="26"/>
      <c r="X7" s="26"/>
      <c r="Y7" s="27"/>
    </row>
    <row r="8" spans="1:25" x14ac:dyDescent="0.35">
      <c r="A8" s="25" t="s">
        <v>204</v>
      </c>
      <c r="B8" s="26"/>
      <c r="C8" s="26"/>
      <c r="D8" s="26"/>
      <c r="E8" s="26"/>
      <c r="F8" s="26"/>
      <c r="G8" s="26"/>
      <c r="H8" s="26"/>
      <c r="I8" s="26"/>
      <c r="J8" s="26"/>
      <c r="K8" s="26"/>
      <c r="L8" s="26"/>
      <c r="M8" s="26"/>
      <c r="N8" s="26"/>
      <c r="O8" s="26"/>
      <c r="P8" s="26"/>
      <c r="Q8" s="26"/>
      <c r="R8" s="26"/>
      <c r="S8" s="26"/>
      <c r="T8" s="26"/>
      <c r="U8" s="26"/>
      <c r="V8" s="26"/>
      <c r="W8" s="26"/>
      <c r="X8" s="26"/>
      <c r="Y8" s="27"/>
    </row>
    <row r="9" spans="1:25" x14ac:dyDescent="0.35">
      <c r="A9" s="25" t="s">
        <v>201</v>
      </c>
      <c r="B9" s="26"/>
      <c r="C9" s="26"/>
      <c r="D9" s="26"/>
      <c r="E9" s="26"/>
      <c r="F9" s="26"/>
      <c r="G9" s="26"/>
      <c r="H9" s="26"/>
      <c r="I9" s="26"/>
      <c r="J9" s="26"/>
      <c r="K9" s="26"/>
      <c r="L9" s="26"/>
      <c r="M9" s="26"/>
      <c r="N9" s="26"/>
      <c r="O9" s="26"/>
      <c r="P9" s="26"/>
      <c r="Q9" s="26"/>
      <c r="R9" s="26"/>
      <c r="S9" s="26"/>
      <c r="T9" s="26"/>
      <c r="U9" s="26"/>
      <c r="V9" s="26"/>
      <c r="W9" s="26"/>
      <c r="X9" s="26"/>
      <c r="Y9" s="27"/>
    </row>
    <row r="10" spans="1:25" x14ac:dyDescent="0.35">
      <c r="A10" s="28"/>
      <c r="B10" s="26"/>
      <c r="C10" s="26"/>
      <c r="D10" s="26"/>
      <c r="E10" s="26"/>
      <c r="F10" s="26"/>
      <c r="G10" s="26"/>
      <c r="H10" s="26"/>
      <c r="I10" s="26"/>
      <c r="J10" s="26"/>
      <c r="K10" s="26"/>
      <c r="L10" s="26"/>
      <c r="M10" s="26"/>
      <c r="N10" s="26"/>
      <c r="O10" s="26"/>
      <c r="P10" s="26"/>
      <c r="Q10" s="26"/>
      <c r="R10" s="26"/>
      <c r="S10" s="26"/>
      <c r="T10" s="26"/>
      <c r="U10" s="26"/>
      <c r="V10" s="26"/>
      <c r="W10" s="26"/>
      <c r="X10" s="26"/>
      <c r="Y10" s="27"/>
    </row>
    <row r="11" spans="1:25" x14ac:dyDescent="0.35">
      <c r="A11" s="25"/>
      <c r="B11" s="26"/>
      <c r="C11" s="26"/>
      <c r="D11" s="26"/>
      <c r="E11" s="26"/>
      <c r="F11" s="26"/>
      <c r="G11" s="26"/>
      <c r="H11" s="26"/>
      <c r="I11" s="26"/>
      <c r="J11" s="26"/>
      <c r="K11" s="26"/>
      <c r="L11" s="26"/>
      <c r="M11" s="26"/>
      <c r="N11" s="26"/>
      <c r="O11" s="26"/>
      <c r="P11" s="26"/>
      <c r="Q11" s="26"/>
      <c r="R11" s="26"/>
      <c r="S11" s="26"/>
      <c r="T11" s="26"/>
      <c r="U11" s="26"/>
      <c r="V11" s="26"/>
      <c r="W11" s="26"/>
      <c r="X11" s="26"/>
      <c r="Y11" s="27"/>
    </row>
    <row r="12" spans="1:25" x14ac:dyDescent="0.35">
      <c r="A12" s="114" t="s">
        <v>197</v>
      </c>
      <c r="B12" s="115"/>
      <c r="C12" s="26"/>
      <c r="D12" s="26"/>
      <c r="E12" s="26"/>
      <c r="F12" s="26"/>
      <c r="G12" s="26"/>
      <c r="H12" s="26"/>
      <c r="I12" s="26"/>
      <c r="J12" s="26"/>
      <c r="K12" s="26"/>
      <c r="L12" s="26"/>
      <c r="M12" s="26"/>
      <c r="N12" s="26"/>
      <c r="O12" s="26"/>
      <c r="P12" s="26"/>
      <c r="Q12" s="26"/>
      <c r="R12" s="26"/>
      <c r="S12" s="26"/>
      <c r="T12" s="26"/>
      <c r="U12" s="26"/>
      <c r="V12" s="26"/>
      <c r="W12" s="26"/>
      <c r="X12" s="26"/>
      <c r="Y12" s="27"/>
    </row>
    <row r="13" spans="1:25" x14ac:dyDescent="0.35">
      <c r="A13" s="25" t="s">
        <v>206</v>
      </c>
      <c r="B13" s="26"/>
      <c r="C13" s="26"/>
      <c r="D13" s="26"/>
      <c r="E13" s="26"/>
      <c r="F13" s="26"/>
      <c r="G13" s="26"/>
      <c r="H13" s="26"/>
      <c r="I13" s="26"/>
      <c r="J13" s="26"/>
      <c r="K13" s="26"/>
      <c r="L13" s="26"/>
      <c r="M13" s="26"/>
      <c r="N13" s="26"/>
      <c r="O13" s="26"/>
      <c r="P13" s="26"/>
      <c r="Q13" s="26"/>
      <c r="R13" s="26"/>
      <c r="S13" s="26"/>
      <c r="T13" s="26"/>
      <c r="U13" s="26"/>
      <c r="V13" s="26"/>
      <c r="W13" s="26"/>
      <c r="X13" s="26"/>
      <c r="Y13" s="27"/>
    </row>
    <row r="14" spans="1:25" x14ac:dyDescent="0.35">
      <c r="A14" s="25" t="s">
        <v>207</v>
      </c>
      <c r="B14" s="26"/>
      <c r="C14" s="26"/>
      <c r="D14" s="26"/>
      <c r="E14" s="26"/>
      <c r="F14" s="26"/>
      <c r="G14" s="26"/>
      <c r="H14" s="26"/>
      <c r="I14" s="26"/>
      <c r="J14" s="26"/>
      <c r="K14" s="26"/>
      <c r="L14" s="26"/>
      <c r="M14" s="26"/>
      <c r="N14" s="26"/>
      <c r="O14" s="26"/>
      <c r="P14" s="26"/>
      <c r="Q14" s="26"/>
      <c r="R14" s="26"/>
      <c r="S14" s="26"/>
      <c r="T14" s="26"/>
      <c r="U14" s="26"/>
      <c r="V14" s="26"/>
      <c r="W14" s="26"/>
      <c r="X14" s="26"/>
      <c r="Y14" s="27"/>
    </row>
    <row r="15" spans="1:25" x14ac:dyDescent="0.35">
      <c r="A15" s="25" t="s">
        <v>208</v>
      </c>
      <c r="B15" s="26"/>
      <c r="C15" s="26"/>
      <c r="D15" s="26"/>
      <c r="E15" s="26"/>
      <c r="F15" s="26"/>
      <c r="G15" s="26"/>
      <c r="H15" s="26"/>
      <c r="I15" s="26"/>
      <c r="J15" s="26"/>
      <c r="K15" s="26"/>
      <c r="L15" s="26"/>
      <c r="M15" s="26"/>
      <c r="N15" s="26"/>
      <c r="O15" s="26"/>
      <c r="P15" s="26"/>
      <c r="Q15" s="26"/>
      <c r="R15" s="26"/>
      <c r="S15" s="26"/>
      <c r="T15" s="26"/>
      <c r="U15" s="26"/>
      <c r="V15" s="26"/>
      <c r="W15" s="26"/>
      <c r="X15" s="26"/>
      <c r="Y15" s="27"/>
    </row>
    <row r="16" spans="1:25" x14ac:dyDescent="0.35">
      <c r="A16" s="25" t="s">
        <v>209</v>
      </c>
      <c r="B16" s="26"/>
      <c r="C16" s="26"/>
      <c r="D16" s="26"/>
      <c r="E16" s="26"/>
      <c r="F16" s="26"/>
      <c r="G16" s="26"/>
      <c r="H16" s="26"/>
      <c r="I16" s="26"/>
      <c r="J16" s="26"/>
      <c r="K16" s="26"/>
      <c r="L16" s="26"/>
      <c r="M16" s="26"/>
      <c r="N16" s="26"/>
      <c r="O16" s="26"/>
      <c r="P16" s="26"/>
      <c r="Q16" s="26"/>
      <c r="R16" s="26"/>
      <c r="S16" s="26"/>
      <c r="T16" s="26"/>
      <c r="U16" s="26"/>
      <c r="V16" s="26"/>
      <c r="W16" s="26"/>
      <c r="X16" s="26"/>
      <c r="Y16" s="27"/>
    </row>
    <row r="17" spans="1:25" x14ac:dyDescent="0.35">
      <c r="A17" s="25" t="s">
        <v>210</v>
      </c>
      <c r="B17" s="26"/>
      <c r="C17" s="26"/>
      <c r="D17" s="26"/>
      <c r="E17" s="26"/>
      <c r="F17" s="26"/>
      <c r="G17" s="26"/>
      <c r="H17" s="26"/>
      <c r="I17" s="26"/>
      <c r="J17" s="26"/>
      <c r="K17" s="26"/>
      <c r="L17" s="26"/>
      <c r="M17" s="26"/>
      <c r="N17" s="26"/>
      <c r="O17" s="26"/>
      <c r="P17" s="26"/>
      <c r="Q17" s="26"/>
      <c r="R17" s="26"/>
      <c r="S17" s="26"/>
      <c r="T17" s="26"/>
      <c r="U17" s="26"/>
      <c r="V17" s="26"/>
      <c r="W17" s="26"/>
      <c r="X17" s="26"/>
      <c r="Y17" s="27"/>
    </row>
    <row r="18" spans="1:25" x14ac:dyDescent="0.35">
      <c r="A18" s="25"/>
      <c r="B18" s="26"/>
      <c r="C18" s="26"/>
      <c r="D18" s="26"/>
      <c r="E18" s="26"/>
      <c r="F18" s="26"/>
      <c r="G18" s="26"/>
      <c r="H18" s="26"/>
      <c r="I18" s="26"/>
      <c r="J18" s="26"/>
      <c r="K18" s="26"/>
      <c r="L18" s="26"/>
      <c r="M18" s="26"/>
      <c r="N18" s="26"/>
      <c r="O18" s="26"/>
      <c r="P18" s="26"/>
      <c r="Q18" s="26"/>
      <c r="R18" s="26"/>
      <c r="S18" s="26"/>
      <c r="T18" s="26"/>
      <c r="U18" s="26"/>
      <c r="V18" s="26"/>
      <c r="W18" s="26"/>
      <c r="X18" s="26"/>
      <c r="Y18" s="27"/>
    </row>
    <row r="19" spans="1:25" x14ac:dyDescent="0.35">
      <c r="A19" s="29" t="s">
        <v>22</v>
      </c>
      <c r="B19" s="4" t="s">
        <v>21</v>
      </c>
      <c r="C19" s="26"/>
      <c r="D19" s="26"/>
      <c r="E19" s="26"/>
      <c r="F19" s="26"/>
      <c r="G19" s="26"/>
      <c r="H19" s="26"/>
      <c r="I19" s="26"/>
      <c r="J19" s="26"/>
      <c r="K19" s="26"/>
      <c r="L19" s="26"/>
      <c r="M19" s="26"/>
      <c r="N19" s="26"/>
      <c r="O19" s="26"/>
      <c r="P19" s="26"/>
      <c r="Q19" s="26"/>
      <c r="R19" s="26"/>
      <c r="S19" s="26"/>
      <c r="T19" s="26"/>
      <c r="U19" s="26"/>
      <c r="V19" s="26"/>
      <c r="W19" s="26"/>
      <c r="X19" s="26"/>
      <c r="Y19" s="27"/>
    </row>
    <row r="20" spans="1:25" x14ac:dyDescent="0.35">
      <c r="A20" s="25" t="s">
        <v>23</v>
      </c>
      <c r="B20" s="30">
        <v>0</v>
      </c>
      <c r="C20" s="26"/>
      <c r="D20" s="26"/>
      <c r="E20" s="26"/>
      <c r="F20" s="26"/>
      <c r="G20" s="26"/>
      <c r="H20" s="26"/>
      <c r="I20" s="26"/>
      <c r="J20" s="26"/>
      <c r="K20" s="26"/>
      <c r="L20" s="26"/>
      <c r="M20" s="26"/>
      <c r="N20" s="26"/>
      <c r="O20" s="26"/>
      <c r="P20" s="26"/>
      <c r="Q20" s="26"/>
      <c r="R20" s="26"/>
      <c r="S20" s="26"/>
      <c r="T20" s="26"/>
      <c r="U20" s="26"/>
      <c r="V20" s="26"/>
      <c r="W20" s="26"/>
      <c r="X20" s="26"/>
      <c r="Y20" s="27"/>
    </row>
    <row r="21" spans="1:25" x14ac:dyDescent="0.35">
      <c r="A21" s="25" t="s">
        <v>24</v>
      </c>
      <c r="B21" s="30">
        <v>0.25</v>
      </c>
      <c r="C21" s="26"/>
      <c r="D21" s="26"/>
      <c r="E21" s="26"/>
      <c r="F21" s="26"/>
      <c r="G21" s="26"/>
      <c r="H21" s="26"/>
      <c r="I21" s="26"/>
      <c r="J21" s="26"/>
      <c r="K21" s="26"/>
      <c r="L21" s="26"/>
      <c r="M21" s="26"/>
      <c r="N21" s="26"/>
      <c r="O21" s="26"/>
      <c r="P21" s="26"/>
      <c r="Q21" s="26"/>
      <c r="R21" s="26"/>
      <c r="S21" s="26"/>
      <c r="T21" s="26"/>
      <c r="U21" s="26"/>
      <c r="V21" s="26"/>
      <c r="W21" s="26"/>
      <c r="X21" s="26"/>
      <c r="Y21" s="27"/>
    </row>
    <row r="22" spans="1:25" x14ac:dyDescent="0.35">
      <c r="A22" s="25" t="s">
        <v>25</v>
      </c>
      <c r="B22" s="30">
        <v>0.5</v>
      </c>
      <c r="C22" s="26"/>
      <c r="D22" s="26"/>
      <c r="E22" s="26"/>
      <c r="F22" s="26"/>
      <c r="G22" s="26"/>
      <c r="H22" s="26"/>
      <c r="I22" s="26"/>
      <c r="J22" s="26"/>
      <c r="K22" s="26"/>
      <c r="L22" s="26"/>
      <c r="M22" s="26"/>
      <c r="N22" s="26"/>
      <c r="O22" s="26"/>
      <c r="P22" s="26"/>
      <c r="Q22" s="26"/>
      <c r="R22" s="26"/>
      <c r="S22" s="26"/>
      <c r="T22" s="26"/>
      <c r="U22" s="26"/>
      <c r="V22" s="26"/>
      <c r="W22" s="26"/>
      <c r="X22" s="26"/>
      <c r="Y22" s="27"/>
    </row>
    <row r="23" spans="1:25" x14ac:dyDescent="0.35">
      <c r="A23" s="25" t="s">
        <v>26</v>
      </c>
      <c r="B23" s="30">
        <v>0.75</v>
      </c>
      <c r="C23" s="26"/>
      <c r="D23" s="26"/>
      <c r="E23" s="26"/>
      <c r="F23" s="26"/>
      <c r="G23" s="26"/>
      <c r="H23" s="26"/>
      <c r="I23" s="26"/>
      <c r="J23" s="26"/>
      <c r="K23" s="26"/>
      <c r="L23" s="26"/>
      <c r="M23" s="26"/>
      <c r="N23" s="26"/>
      <c r="O23" s="26"/>
      <c r="P23" s="26"/>
      <c r="Q23" s="26"/>
      <c r="R23" s="26"/>
      <c r="S23" s="26"/>
      <c r="T23" s="26"/>
      <c r="U23" s="26"/>
      <c r="V23" s="26"/>
      <c r="W23" s="26"/>
      <c r="X23" s="26"/>
      <c r="Y23" s="27"/>
    </row>
    <row r="24" spans="1:25" x14ac:dyDescent="0.35">
      <c r="A24" s="25" t="s">
        <v>27</v>
      </c>
      <c r="B24" s="30">
        <v>1</v>
      </c>
      <c r="C24" s="26"/>
      <c r="D24" s="26"/>
      <c r="E24" s="26"/>
      <c r="F24" s="26"/>
      <c r="G24" s="26"/>
      <c r="H24" s="26"/>
      <c r="I24" s="26"/>
      <c r="J24" s="26"/>
      <c r="K24" s="26"/>
      <c r="L24" s="26"/>
      <c r="M24" s="26"/>
      <c r="N24" s="26"/>
      <c r="O24" s="26"/>
      <c r="P24" s="26"/>
      <c r="Q24" s="26"/>
      <c r="R24" s="26"/>
      <c r="S24" s="26"/>
      <c r="T24" s="26"/>
      <c r="U24" s="26"/>
      <c r="V24" s="26"/>
      <c r="W24" s="26"/>
      <c r="X24" s="26"/>
      <c r="Y24" s="27"/>
    </row>
    <row r="25" spans="1:25" x14ac:dyDescent="0.35">
      <c r="A25" s="25"/>
      <c r="B25" s="26"/>
      <c r="C25" s="26"/>
      <c r="D25" s="26"/>
      <c r="E25" s="26"/>
      <c r="F25" s="26"/>
      <c r="G25" s="26"/>
      <c r="H25" s="26"/>
      <c r="I25" s="26"/>
      <c r="J25" s="26"/>
      <c r="K25" s="26"/>
      <c r="L25" s="26"/>
      <c r="M25" s="26"/>
      <c r="N25" s="26"/>
      <c r="O25" s="26"/>
      <c r="P25" s="26"/>
      <c r="Q25" s="26"/>
      <c r="R25" s="26"/>
      <c r="S25" s="26"/>
      <c r="T25" s="26"/>
      <c r="U25" s="26"/>
      <c r="V25" s="26"/>
      <c r="W25" s="26"/>
      <c r="X25" s="26"/>
      <c r="Y25" s="27"/>
    </row>
    <row r="26" spans="1:25" x14ac:dyDescent="0.35">
      <c r="A26" s="25" t="s">
        <v>211</v>
      </c>
      <c r="B26" s="26"/>
      <c r="C26" s="26"/>
      <c r="D26" s="26"/>
      <c r="E26" s="26"/>
      <c r="F26" s="26"/>
      <c r="G26" s="26"/>
      <c r="H26" s="26"/>
      <c r="I26" s="26"/>
      <c r="J26" s="26"/>
      <c r="K26" s="26"/>
      <c r="L26" s="26"/>
      <c r="M26" s="26"/>
      <c r="N26" s="26"/>
      <c r="O26" s="26"/>
      <c r="P26" s="26"/>
      <c r="Q26" s="26"/>
      <c r="R26" s="26"/>
      <c r="S26" s="26"/>
      <c r="T26" s="26"/>
      <c r="U26" s="26"/>
      <c r="V26" s="26"/>
      <c r="W26" s="26"/>
      <c r="X26" s="26"/>
      <c r="Y26" s="27"/>
    </row>
    <row r="27" spans="1:25" x14ac:dyDescent="0.35">
      <c r="A27" s="25"/>
      <c r="B27" s="26"/>
      <c r="C27" s="26"/>
      <c r="D27" s="26"/>
      <c r="E27" s="26"/>
      <c r="F27" s="26"/>
      <c r="G27" s="26"/>
      <c r="H27" s="26"/>
      <c r="I27" s="26"/>
      <c r="J27" s="26"/>
      <c r="K27" s="26"/>
      <c r="L27" s="26"/>
      <c r="M27" s="26"/>
      <c r="N27" s="26"/>
      <c r="O27" s="26"/>
      <c r="P27" s="26"/>
      <c r="Q27" s="26"/>
      <c r="R27" s="26"/>
      <c r="S27" s="26"/>
      <c r="T27" s="26"/>
      <c r="U27" s="26"/>
      <c r="V27" s="26"/>
      <c r="W27" s="26"/>
      <c r="X27" s="26"/>
      <c r="Y27" s="27"/>
    </row>
    <row r="28" spans="1:25" x14ac:dyDescent="0.35">
      <c r="A28" s="31"/>
      <c r="B28" s="32"/>
      <c r="C28" s="32"/>
      <c r="D28" s="32"/>
      <c r="E28" s="32"/>
      <c r="F28" s="32"/>
      <c r="G28" s="32"/>
      <c r="H28" s="32"/>
      <c r="I28" s="32"/>
      <c r="J28" s="32"/>
      <c r="K28" s="32"/>
      <c r="L28" s="32"/>
      <c r="M28" s="32"/>
      <c r="N28" s="32"/>
      <c r="O28" s="32"/>
      <c r="P28" s="32"/>
      <c r="Q28" s="32"/>
      <c r="R28" s="32"/>
      <c r="S28" s="32"/>
      <c r="T28" s="32"/>
      <c r="U28" s="32"/>
      <c r="V28" s="32"/>
      <c r="W28" s="32"/>
      <c r="X28" s="32"/>
      <c r="Y28" s="33"/>
    </row>
  </sheetData>
  <sheetProtection algorithmName="SHA-512" hashValue="TGTd24zo6uCEtmpwfqyNAEBOBN7XXyg9VieMwdDp0UvMwugkbFGzVv3isVWMMSQQ/FtXj6qKx8gfTp1ZppV1kQ==" saltValue="lDUxzCO5ZJIkL8PoS4Namg==" spinCount="100000" sheet="1" objects="1" scenarios="1"/>
  <mergeCells count="3">
    <mergeCell ref="A4:B4"/>
    <mergeCell ref="A12:B12"/>
    <mergeCell ref="A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6"/>
  <sheetViews>
    <sheetView zoomScale="120" zoomScaleNormal="120" workbookViewId="0">
      <selection activeCell="B2" sqref="B2:G2"/>
    </sheetView>
  </sheetViews>
  <sheetFormatPr defaultRowHeight="14.5" x14ac:dyDescent="0.35"/>
  <cols>
    <col min="1" max="1" width="28.08984375" customWidth="1"/>
    <col min="2" max="2" width="9.36328125" bestFit="1" customWidth="1"/>
    <col min="6" max="6" width="13.26953125" customWidth="1"/>
    <col min="7" max="7" width="17.6328125" bestFit="1" customWidth="1"/>
    <col min="8" max="9" width="17.6328125" customWidth="1"/>
    <col min="10" max="10" width="14.1796875" customWidth="1"/>
    <col min="11" max="11" width="12.7265625" hidden="1" customWidth="1"/>
    <col min="15" max="15" width="10.81640625" bestFit="1" customWidth="1"/>
  </cols>
  <sheetData>
    <row r="1" spans="1:15" x14ac:dyDescent="0.35">
      <c r="A1" s="41"/>
      <c r="B1" s="23"/>
      <c r="C1" s="23"/>
      <c r="D1" s="23"/>
      <c r="E1" s="23"/>
      <c r="F1" s="23"/>
      <c r="G1" s="23"/>
      <c r="H1" s="23"/>
      <c r="I1" s="23"/>
      <c r="J1" s="24"/>
    </row>
    <row r="2" spans="1:15" x14ac:dyDescent="0.35">
      <c r="A2" s="93" t="s">
        <v>0</v>
      </c>
      <c r="B2" s="121"/>
      <c r="C2" s="122"/>
      <c r="D2" s="122"/>
      <c r="E2" s="122"/>
      <c r="F2" s="122"/>
      <c r="G2" s="123"/>
      <c r="H2" s="34"/>
      <c r="I2" s="34"/>
      <c r="J2" s="42"/>
    </row>
    <row r="3" spans="1:15" x14ac:dyDescent="0.35">
      <c r="A3" s="25"/>
      <c r="B3" s="26"/>
      <c r="C3" s="26"/>
      <c r="D3" s="32"/>
      <c r="E3" s="26"/>
      <c r="F3" s="26"/>
      <c r="G3" s="26"/>
      <c r="H3" s="26"/>
      <c r="I3" s="26"/>
      <c r="J3" s="27"/>
    </row>
    <row r="4" spans="1:15" x14ac:dyDescent="0.35">
      <c r="A4" s="3" t="s">
        <v>32</v>
      </c>
      <c r="B4" s="92"/>
      <c r="C4" s="100">
        <f>COUNTIF('Governance checklist'!$L$3:$L$8,TRUE)</f>
        <v>3</v>
      </c>
      <c r="D4" s="99" t="s">
        <v>33</v>
      </c>
      <c r="E4" s="26"/>
      <c r="F4" s="96" t="s">
        <v>254</v>
      </c>
      <c r="G4" s="97"/>
      <c r="H4" s="98" t="str">
        <f>IF(B35&lt;33.33%,"Starting out",IF(B35&lt;66.66%,"Improving",IF(B35&lt;100%,"Accelerating","")))</f>
        <v>Starting out</v>
      </c>
      <c r="I4" s="26"/>
      <c r="J4" s="27"/>
    </row>
    <row r="5" spans="1:15" x14ac:dyDescent="0.35">
      <c r="A5" s="25"/>
      <c r="B5" s="26"/>
      <c r="C5" s="26"/>
      <c r="D5" s="26"/>
      <c r="E5" s="26"/>
      <c r="F5" s="26"/>
      <c r="G5" s="26"/>
      <c r="H5" s="26"/>
      <c r="I5" s="26"/>
      <c r="J5" s="27"/>
      <c r="K5" s="5" t="s">
        <v>37</v>
      </c>
      <c r="O5" s="20"/>
    </row>
    <row r="6" spans="1:15" x14ac:dyDescent="0.35">
      <c r="A6" s="91" t="s">
        <v>1</v>
      </c>
      <c r="B6" s="133" t="s">
        <v>198</v>
      </c>
      <c r="C6" s="133"/>
      <c r="D6" s="133"/>
      <c r="E6" s="133"/>
      <c r="F6" s="91" t="s">
        <v>2</v>
      </c>
      <c r="G6" s="91" t="s">
        <v>250</v>
      </c>
      <c r="H6" s="114" t="s">
        <v>248</v>
      </c>
      <c r="I6" s="115"/>
      <c r="J6" s="27"/>
      <c r="K6" s="38" t="s">
        <v>36</v>
      </c>
    </row>
    <row r="7" spans="1:15" x14ac:dyDescent="0.35">
      <c r="A7" s="135" t="s">
        <v>3</v>
      </c>
      <c r="B7" s="118" t="str">
        <f>Estates!A1</f>
        <v>Buildings &amp; estate decarbonisation</v>
      </c>
      <c r="C7" s="118"/>
      <c r="D7" s="118"/>
      <c r="E7" s="118"/>
      <c r="F7" s="1" t="str">
        <f>Estates!C1</f>
        <v>Starting out</v>
      </c>
      <c r="G7" s="101">
        <f>Estates!B1/3</f>
        <v>0</v>
      </c>
      <c r="H7" s="36"/>
      <c r="I7" s="36"/>
      <c r="J7" s="27"/>
      <c r="K7" s="39">
        <f>SUM(G7:G9)/3</f>
        <v>0</v>
      </c>
    </row>
    <row r="8" spans="1:15" x14ac:dyDescent="0.35">
      <c r="A8" s="135"/>
      <c r="B8" s="118" t="str">
        <f>Travel!A1</f>
        <v>Travel &amp; fleet decarbonisation</v>
      </c>
      <c r="C8" s="118"/>
      <c r="D8" s="118"/>
      <c r="E8" s="118"/>
      <c r="F8" s="1" t="str">
        <f>Travel!C1</f>
        <v>Starting out</v>
      </c>
      <c r="G8" s="101">
        <f>Travel!B1/3</f>
        <v>0</v>
      </c>
      <c r="H8" s="36"/>
      <c r="I8" s="36"/>
      <c r="J8" s="27"/>
      <c r="K8" s="39">
        <f>1-K7</f>
        <v>1</v>
      </c>
    </row>
    <row r="9" spans="1:15" x14ac:dyDescent="0.35">
      <c r="A9" s="135"/>
      <c r="B9" s="118" t="str">
        <f>Nature!A1</f>
        <v>Nature &amp; biodiversity</v>
      </c>
      <c r="C9" s="118"/>
      <c r="D9" s="118"/>
      <c r="E9" s="118"/>
      <c r="F9" s="1" t="str">
        <f>Nature!C1</f>
        <v>Starting out</v>
      </c>
      <c r="G9" s="101">
        <f>Nature!B1/3</f>
        <v>0</v>
      </c>
      <c r="H9" s="36"/>
      <c r="I9" s="36"/>
      <c r="J9" s="27"/>
      <c r="K9" s="40"/>
    </row>
    <row r="10" spans="1:15" x14ac:dyDescent="0.35">
      <c r="A10" s="95" t="s">
        <v>253</v>
      </c>
      <c r="B10" s="90"/>
      <c r="C10" s="90"/>
      <c r="D10" s="90"/>
      <c r="E10" s="90"/>
      <c r="F10" s="90"/>
      <c r="G10" s="90"/>
      <c r="J10" s="27"/>
    </row>
    <row r="11" spans="1:15" x14ac:dyDescent="0.35">
      <c r="A11" s="124"/>
      <c r="B11" s="125"/>
      <c r="C11" s="125"/>
      <c r="D11" s="125"/>
      <c r="E11" s="125"/>
      <c r="F11" s="125"/>
      <c r="G11" s="126"/>
      <c r="J11" s="27"/>
    </row>
    <row r="12" spans="1:15" x14ac:dyDescent="0.35">
      <c r="A12" s="127"/>
      <c r="B12" s="128"/>
      <c r="C12" s="128"/>
      <c r="D12" s="128"/>
      <c r="E12" s="128"/>
      <c r="F12" s="128"/>
      <c r="G12" s="129"/>
      <c r="J12" s="27"/>
    </row>
    <row r="13" spans="1:15" x14ac:dyDescent="0.35">
      <c r="A13" s="127"/>
      <c r="B13" s="128"/>
      <c r="C13" s="128"/>
      <c r="D13" s="128"/>
      <c r="E13" s="128"/>
      <c r="F13" s="128"/>
      <c r="G13" s="129"/>
      <c r="J13" s="27"/>
    </row>
    <row r="14" spans="1:15" x14ac:dyDescent="0.35">
      <c r="A14" s="130"/>
      <c r="B14" s="131"/>
      <c r="C14" s="131"/>
      <c r="D14" s="131"/>
      <c r="E14" s="131"/>
      <c r="F14" s="131"/>
      <c r="G14" s="132"/>
      <c r="J14" s="27"/>
    </row>
    <row r="15" spans="1:15" x14ac:dyDescent="0.35">
      <c r="A15" s="25"/>
      <c r="B15" s="26"/>
      <c r="C15" s="26"/>
      <c r="D15" s="26"/>
      <c r="E15" s="26"/>
      <c r="F15" s="26"/>
      <c r="G15" s="26"/>
      <c r="J15" s="27"/>
    </row>
    <row r="16" spans="1:15" x14ac:dyDescent="0.35">
      <c r="A16" s="91" t="s">
        <v>1</v>
      </c>
      <c r="B16" s="91" t="s">
        <v>198</v>
      </c>
      <c r="C16" s="91"/>
      <c r="D16" s="91"/>
      <c r="E16" s="91"/>
      <c r="F16" s="91" t="s">
        <v>2</v>
      </c>
      <c r="G16" s="91" t="s">
        <v>21</v>
      </c>
      <c r="H16" s="94" t="s">
        <v>249</v>
      </c>
      <c r="I16" s="94"/>
      <c r="J16" s="27"/>
    </row>
    <row r="17" spans="1:11" x14ac:dyDescent="0.35">
      <c r="A17" s="135" t="s">
        <v>6</v>
      </c>
      <c r="B17" s="118" t="s">
        <v>7</v>
      </c>
      <c r="C17" s="118"/>
      <c r="D17" s="118"/>
      <c r="E17" s="118"/>
      <c r="F17" s="1" t="str">
        <f>'Circular Economy'!C1</f>
        <v>Starting out</v>
      </c>
      <c r="G17" s="101">
        <f>'Circular Economy'!B1/3</f>
        <v>0</v>
      </c>
      <c r="H17" s="37"/>
      <c r="I17" s="37"/>
      <c r="J17" s="27"/>
    </row>
    <row r="18" spans="1:11" x14ac:dyDescent="0.35">
      <c r="A18" s="135"/>
      <c r="B18" s="118" t="str">
        <f>Procurement!A1</f>
        <v>Business change &amp; procurement</v>
      </c>
      <c r="C18" s="118"/>
      <c r="D18" s="118"/>
      <c r="E18" s="118"/>
      <c r="F18" s="1" t="str">
        <f>Procurement!C1</f>
        <v>Starting out</v>
      </c>
      <c r="G18" s="101">
        <f>Procurement!B1/3</f>
        <v>0</v>
      </c>
      <c r="H18" s="37"/>
      <c r="I18" s="37"/>
      <c r="J18" s="27"/>
    </row>
    <row r="19" spans="1:11" x14ac:dyDescent="0.35">
      <c r="A19" s="135"/>
      <c r="B19" s="118" t="str">
        <f>Efficiency!A1</f>
        <v>Efficiency &amp; technology</v>
      </c>
      <c r="C19" s="119"/>
      <c r="D19" s="119"/>
      <c r="E19" s="119"/>
      <c r="F19" s="1" t="str">
        <f>Efficiency!C1</f>
        <v>Starting out</v>
      </c>
      <c r="G19" s="101">
        <f>Efficiency!B1/3</f>
        <v>0</v>
      </c>
      <c r="H19" s="37"/>
      <c r="I19" s="37"/>
      <c r="J19" s="27"/>
      <c r="K19" s="38" t="s">
        <v>36</v>
      </c>
    </row>
    <row r="20" spans="1:11" x14ac:dyDescent="0.35">
      <c r="A20" s="95" t="s">
        <v>253</v>
      </c>
      <c r="B20" s="90"/>
      <c r="C20" s="90"/>
      <c r="D20" s="90"/>
      <c r="E20" s="90"/>
      <c r="F20" s="90"/>
      <c r="G20" s="90"/>
      <c r="J20" s="27"/>
      <c r="K20" s="39">
        <f>SUM(G17:G19)/3</f>
        <v>0</v>
      </c>
    </row>
    <row r="21" spans="1:11" x14ac:dyDescent="0.35">
      <c r="A21" s="124"/>
      <c r="B21" s="125"/>
      <c r="C21" s="125"/>
      <c r="D21" s="125"/>
      <c r="E21" s="125"/>
      <c r="F21" s="125"/>
      <c r="G21" s="126"/>
      <c r="J21" s="27"/>
      <c r="K21" s="39">
        <f>1-K20</f>
        <v>1</v>
      </c>
    </row>
    <row r="22" spans="1:11" x14ac:dyDescent="0.35">
      <c r="A22" s="127"/>
      <c r="B22" s="128"/>
      <c r="C22" s="128"/>
      <c r="D22" s="128"/>
      <c r="E22" s="128"/>
      <c r="F22" s="128"/>
      <c r="G22" s="129"/>
      <c r="J22" s="27"/>
      <c r="K22" s="40"/>
    </row>
    <row r="23" spans="1:11" x14ac:dyDescent="0.35">
      <c r="A23" s="127"/>
      <c r="B23" s="128"/>
      <c r="C23" s="128"/>
      <c r="D23" s="128"/>
      <c r="E23" s="128"/>
      <c r="F23" s="128"/>
      <c r="G23" s="129"/>
      <c r="J23" s="27"/>
    </row>
    <row r="24" spans="1:11" x14ac:dyDescent="0.35">
      <c r="A24" s="130"/>
      <c r="B24" s="131"/>
      <c r="C24" s="131"/>
      <c r="D24" s="131"/>
      <c r="E24" s="131"/>
      <c r="F24" s="131"/>
      <c r="G24" s="132"/>
      <c r="J24" s="27"/>
    </row>
    <row r="25" spans="1:11" x14ac:dyDescent="0.35">
      <c r="A25" s="25"/>
      <c r="B25" s="26"/>
      <c r="C25" s="26"/>
      <c r="D25" s="26"/>
      <c r="E25" s="26"/>
      <c r="F25" s="26"/>
      <c r="G25" s="26"/>
      <c r="J25" s="27"/>
    </row>
    <row r="26" spans="1:11" x14ac:dyDescent="0.35">
      <c r="A26" s="3" t="s">
        <v>1</v>
      </c>
      <c r="B26" s="120" t="s">
        <v>198</v>
      </c>
      <c r="C26" s="120"/>
      <c r="D26" s="120"/>
      <c r="E26" s="120"/>
      <c r="F26" s="3" t="s">
        <v>2</v>
      </c>
      <c r="G26" s="3" t="s">
        <v>199</v>
      </c>
      <c r="H26" s="94" t="s">
        <v>249</v>
      </c>
      <c r="I26" s="35"/>
      <c r="J26" s="27"/>
    </row>
    <row r="27" spans="1:11" x14ac:dyDescent="0.35">
      <c r="A27" s="134" t="s">
        <v>10</v>
      </c>
      <c r="B27" s="118" t="str">
        <f>'Civil Contingency'!A1</f>
        <v>Civil contingency &amp; community resilience</v>
      </c>
      <c r="C27" s="118"/>
      <c r="D27" s="118"/>
      <c r="E27" s="118"/>
      <c r="F27" s="1" t="str">
        <f>'Civil Contingency'!C1</f>
        <v>Starting out</v>
      </c>
      <c r="G27" s="101">
        <f>'Civil Contingency'!B1/3</f>
        <v>0</v>
      </c>
      <c r="H27" s="37"/>
      <c r="I27" s="37"/>
      <c r="J27" s="27"/>
    </row>
    <row r="28" spans="1:11" x14ac:dyDescent="0.35">
      <c r="A28" s="134"/>
      <c r="B28" s="118" t="str">
        <f>'Public Service'!A1</f>
        <v>Public service &amp; community safety</v>
      </c>
      <c r="C28" s="118"/>
      <c r="D28" s="118"/>
      <c r="E28" s="118"/>
      <c r="F28" s="1" t="str">
        <f>'Public Service'!C1</f>
        <v>Starting out</v>
      </c>
      <c r="G28" s="101">
        <f>'Public Service'!B1/3</f>
        <v>0</v>
      </c>
      <c r="H28" s="37"/>
      <c r="I28" s="37"/>
      <c r="J28" s="27"/>
    </row>
    <row r="29" spans="1:11" x14ac:dyDescent="0.35">
      <c r="A29" s="134"/>
      <c r="B29" s="118" t="str">
        <f>Collaboration!A1</f>
        <v>Engagement &amp; collaboration</v>
      </c>
      <c r="C29" s="118"/>
      <c r="D29" s="118"/>
      <c r="E29" s="118"/>
      <c r="F29" s="1" t="str">
        <f>Collaboration!C1</f>
        <v>Starting out</v>
      </c>
      <c r="G29" s="101">
        <f>Collaboration!B1/3</f>
        <v>0</v>
      </c>
      <c r="H29" s="37"/>
      <c r="I29" s="37"/>
      <c r="J29" s="27"/>
    </row>
    <row r="30" spans="1:11" x14ac:dyDescent="0.35">
      <c r="A30" s="95" t="s">
        <v>253</v>
      </c>
      <c r="B30" s="90"/>
      <c r="C30" s="90"/>
      <c r="D30" s="90"/>
      <c r="E30" s="90"/>
      <c r="F30" s="90"/>
      <c r="G30" s="90"/>
      <c r="J30" s="27"/>
    </row>
    <row r="31" spans="1:11" x14ac:dyDescent="0.35">
      <c r="A31" s="124"/>
      <c r="B31" s="125"/>
      <c r="C31" s="125"/>
      <c r="D31" s="125"/>
      <c r="E31" s="125"/>
      <c r="F31" s="125"/>
      <c r="G31" s="126"/>
      <c r="J31" s="27"/>
    </row>
    <row r="32" spans="1:11" x14ac:dyDescent="0.35">
      <c r="A32" s="127"/>
      <c r="B32" s="128"/>
      <c r="C32" s="128"/>
      <c r="D32" s="128"/>
      <c r="E32" s="128"/>
      <c r="F32" s="128"/>
      <c r="G32" s="129"/>
      <c r="J32" s="27"/>
      <c r="K32" s="38" t="s">
        <v>36</v>
      </c>
    </row>
    <row r="33" spans="1:11" x14ac:dyDescent="0.35">
      <c r="A33" s="127"/>
      <c r="B33" s="128"/>
      <c r="C33" s="128"/>
      <c r="D33" s="128"/>
      <c r="E33" s="128"/>
      <c r="F33" s="128"/>
      <c r="G33" s="129"/>
      <c r="J33" s="27"/>
      <c r="K33" s="39">
        <f>SUM(G27:G29)/3</f>
        <v>0</v>
      </c>
    </row>
    <row r="34" spans="1:11" x14ac:dyDescent="0.35">
      <c r="A34" s="130"/>
      <c r="B34" s="131"/>
      <c r="C34" s="131"/>
      <c r="D34" s="131"/>
      <c r="E34" s="131"/>
      <c r="F34" s="131"/>
      <c r="G34" s="132"/>
      <c r="J34" s="27"/>
      <c r="K34" s="39">
        <f>1-K33</f>
        <v>1</v>
      </c>
    </row>
    <row r="35" spans="1:11" x14ac:dyDescent="0.35">
      <c r="A35" s="95" t="s">
        <v>255</v>
      </c>
      <c r="B35" s="102">
        <f>AVERAGE(G7,G8,G9,G17,G18,G19,G27,G28,G29)</f>
        <v>0</v>
      </c>
      <c r="C35" s="26"/>
      <c r="D35" s="26"/>
      <c r="E35" s="26"/>
      <c r="F35" s="26"/>
      <c r="G35" s="26"/>
      <c r="J35" s="27"/>
      <c r="K35" s="40"/>
    </row>
    <row r="36" spans="1:11" x14ac:dyDescent="0.35">
      <c r="A36" s="31"/>
      <c r="B36" s="32"/>
      <c r="C36" s="32"/>
      <c r="D36" s="32"/>
      <c r="E36" s="32"/>
      <c r="F36" s="32"/>
      <c r="G36" s="43"/>
      <c r="H36" s="43"/>
      <c r="I36" s="43"/>
      <c r="J36" s="33"/>
    </row>
  </sheetData>
  <sheetProtection algorithmName="SHA-512" hashValue="fj/f6CeDP5w/UMy+V0qDRYM0R3irYilxjP/PWcrbBK3RBo48PhEficDNB61tscdmA5qkwTo/8RZJCrECbKF5Zg==" saltValue="s54SiTyCtppMoLmCvhj6Ew==" spinCount="100000" sheet="1" objects="1" scenarios="1"/>
  <mergeCells count="19">
    <mergeCell ref="A31:G34"/>
    <mergeCell ref="B6:E6"/>
    <mergeCell ref="B18:E18"/>
    <mergeCell ref="B17:E17"/>
    <mergeCell ref="A27:A29"/>
    <mergeCell ref="B9:E9"/>
    <mergeCell ref="B27:E27"/>
    <mergeCell ref="B28:E28"/>
    <mergeCell ref="A7:A9"/>
    <mergeCell ref="A17:A19"/>
    <mergeCell ref="B29:E29"/>
    <mergeCell ref="B7:E7"/>
    <mergeCell ref="B8:E8"/>
    <mergeCell ref="B19:E19"/>
    <mergeCell ref="B26:E26"/>
    <mergeCell ref="B2:G2"/>
    <mergeCell ref="H6:I6"/>
    <mergeCell ref="A11:G14"/>
    <mergeCell ref="A21:G24"/>
  </mergeCells>
  <conditionalFormatting sqref="C5:C9 C16:C19 C36:C37 C26:C29">
    <cfRule type="colorScale" priority="5">
      <colorScale>
        <cfvo type="num" val="1"/>
        <cfvo type="num" val="3"/>
        <cfvo type="num" val="5"/>
        <color rgb="FFFF0000"/>
        <color rgb="FFFFFF00"/>
        <color rgb="FF00FF00"/>
      </colorScale>
    </cfRule>
  </conditionalFormatting>
  <conditionalFormatting sqref="F7:F9 F17:F19 F27:F29">
    <cfRule type="expression" dxfId="56" priority="18">
      <formula>$F7="Improving"</formula>
    </cfRule>
    <cfRule type="expression" dxfId="55" priority="19">
      <formula>$F7= "Starting out"</formula>
    </cfRule>
    <cfRule type="expression" dxfId="54" priority="24">
      <formula>$F7="Accelerating"</formula>
    </cfRule>
  </conditionalFormatting>
  <hyperlinks>
    <hyperlink ref="B7" location="'Estate and Fleet Decarbonisatio'!A1" display="Estate and fleet decarbonisation" xr:uid="{00000000-0004-0000-0000-000000000000}"/>
    <hyperlink ref="B8" location="Technology!A1" display="Technology" xr:uid="{00000000-0004-0000-0000-000001000000}"/>
    <hyperlink ref="B9" location="'Nature and Biodiversity'!A1" display="Nature and biodiversity" xr:uid="{00000000-0004-0000-0000-000002000000}"/>
    <hyperlink ref="B17" location="'Circular Economy'!A1" display="Circular economy" xr:uid="{00000000-0004-0000-0000-000003000000}"/>
    <hyperlink ref="B18" location="Procurement!A1" display="Procurement" xr:uid="{00000000-0004-0000-0000-000004000000}"/>
    <hyperlink ref="B19" location="Efficiency!A1" display="Efficiency" xr:uid="{00000000-0004-0000-0000-000005000000}"/>
    <hyperlink ref="B27" location="'Civil Contingency &amp; Resilient C'!A1" display="Civil contingency and resilient communities" xr:uid="{00000000-0004-0000-0000-000006000000}"/>
    <hyperlink ref="B28" location="'Public Service &amp; Community Safe'!A1" display="Public service and community safety" xr:uid="{00000000-0004-0000-0000-000007000000}"/>
    <hyperlink ref="B29" location="'Partnerships and Collaboration'!A1" display="Partnerships and collaboration" xr:uid="{00000000-0004-0000-0000-000008000000}"/>
    <hyperlink ref="B7:E7" location="Estates!A1" display="Estates!A1" xr:uid="{B8B57D88-393B-483C-B776-EACCCBF98CD5}"/>
    <hyperlink ref="B8:E8" location="Travel!A1" display="Travel!A1" xr:uid="{D50EF8FD-430B-454C-BD68-F90465188577}"/>
    <hyperlink ref="B9:E9" location="Nature!A1" display="Nature!A1" xr:uid="{7EA8EFED-4BAC-4161-8A47-36FE306605C7}"/>
    <hyperlink ref="B17:E17" location="'Circular Economy'!A1" display="Circular economy" xr:uid="{07A4A360-BD33-442C-B45C-BFE308F8D7A5}"/>
    <hyperlink ref="B18:E18" location="Efficiency!A1" display="Efficiency!A1" xr:uid="{327F51C7-8256-4681-A119-5D86E059F20B}"/>
    <hyperlink ref="B27:E27" location="'Civil Contingency'!A1" display="'Civil Contingency'!A1" xr:uid="{46D81584-41FE-4FC2-9FB4-B299EB60D249}"/>
    <hyperlink ref="B28:E28" location="'Public Service'!A1" display="'Public Service'!A1" xr:uid="{9AC4CE60-8D29-4AFD-BFEF-C5C75540795D}"/>
    <hyperlink ref="B29:E29" location="Collaboration!A1" display="Collaboration!A1" xr:uid="{0EA601D2-CEC2-4D8A-AC63-E9811B658F8B}"/>
  </hyperlinks>
  <pageMargins left="0.7" right="0.7" top="0.75" bottom="0.75" header="0.3" footer="0.3"/>
  <headerFooter>
    <oddHeader>&amp;C&amp;"Aptos"&amp;10&amp;K0000FF OFFICIAL&amp;1#_x000D_</oddHeader>
    <oddFooter>&amp;C_x000D_&amp;1#&amp;"Aptos"&amp;10&amp;K0000FF OFFICIAL</oddFooter>
  </headerFooter>
  <drawing r:id="rId1"/>
  <extLst>
    <ext xmlns:x14="http://schemas.microsoft.com/office/spreadsheetml/2009/9/main" uri="{CCE6A557-97BC-4b89-ADB6-D9C93CAAB3DF}">
      <x14:dataValidations xmlns:xm="http://schemas.microsoft.com/office/excel/2006/main" count="1">
        <x14:dataValidation type="list" allowBlank="1" xr:uid="{00000000-0002-0000-0000-000000000000}">
          <x14:formula1>
            <xm:f>Rubric!$B$2:$B$6</xm:f>
          </x14:formula1>
          <xm:sqref>C36:C37 C3 C25:C30 C15:C20 C5:C10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480BA-FB72-4514-AE4F-3EF24C8EAB7F}">
  <dimension ref="A2:J7"/>
  <sheetViews>
    <sheetView workbookViewId="0">
      <selection activeCell="A9" sqref="A9"/>
    </sheetView>
  </sheetViews>
  <sheetFormatPr defaultRowHeight="14.5" x14ac:dyDescent="0.35"/>
  <sheetData>
    <row r="2" spans="1:10" x14ac:dyDescent="0.35">
      <c r="B2" t="s">
        <v>38</v>
      </c>
      <c r="C2" t="s">
        <v>4</v>
      </c>
      <c r="D2" t="s">
        <v>5</v>
      </c>
      <c r="E2" t="s">
        <v>7</v>
      </c>
      <c r="F2" t="s">
        <v>8</v>
      </c>
      <c r="G2" t="s">
        <v>9</v>
      </c>
      <c r="H2" t="s">
        <v>11</v>
      </c>
      <c r="I2" t="s">
        <v>12</v>
      </c>
      <c r="J2" t="s">
        <v>13</v>
      </c>
    </row>
    <row r="3" spans="1:10" x14ac:dyDescent="0.35">
      <c r="A3" t="str">
        <f>Rubric!A2</f>
        <v>Not started</v>
      </c>
      <c r="B3">
        <f>COUNTIF(Estates!J4:J11,Rubric!A2)</f>
        <v>0</v>
      </c>
      <c r="C3">
        <f>COUNTIF(Travel!$J$4:$J$11,Rubric!A2)</f>
        <v>0</v>
      </c>
      <c r="D3">
        <f>COUNTIF(Nature!$J$4:$J$8,Rubric!$A2)</f>
        <v>0</v>
      </c>
      <c r="E3">
        <f>COUNTIF('Circular Economy'!$J$4:$J$10,Rubric!$A2)</f>
        <v>0</v>
      </c>
      <c r="F3">
        <f>COUNTIF(Procurement!$J$4:$J$8,Rubric!$A2)</f>
        <v>0</v>
      </c>
      <c r="G3">
        <f>COUNTIF(Efficiency!$J$4:$J$8,Rubric!$A2)</f>
        <v>0</v>
      </c>
      <c r="H3">
        <f>COUNTIF('Civil Contingency'!$J$4:$J$7,Rubric!$A2)</f>
        <v>0</v>
      </c>
      <c r="I3">
        <f>COUNTIF('Public Service'!$J$4:$J$9,Rubric!$A2)</f>
        <v>0</v>
      </c>
      <c r="J3">
        <f>COUNTIF(Collaboration!$J$4:$J$9,Rubric!$A2)</f>
        <v>0</v>
      </c>
    </row>
    <row r="4" spans="1:10" x14ac:dyDescent="0.35">
      <c r="A4" t="str">
        <f>Rubric!A3</f>
        <v>Planned</v>
      </c>
      <c r="B4">
        <f>COUNTIF(Estates!J4:J11,Rubric!A3)</f>
        <v>0</v>
      </c>
      <c r="C4">
        <f>COUNTIF(Travel!$J$4:$J$11,Rubric!A3)</f>
        <v>0</v>
      </c>
      <c r="D4">
        <f>COUNTIF(Nature!$J$4:$J$8,Rubric!$A3)</f>
        <v>0</v>
      </c>
      <c r="E4">
        <f>COUNTIF('Circular Economy'!$J$4:$J$10,Rubric!$A3)</f>
        <v>0</v>
      </c>
      <c r="F4">
        <f>COUNTIF(Procurement!$J$4:$J$8,Rubric!$A3)</f>
        <v>0</v>
      </c>
      <c r="G4">
        <f>COUNTIF(Efficiency!$J$4:$J$8,Rubric!$A3)</f>
        <v>0</v>
      </c>
      <c r="H4">
        <f>COUNTIF('Civil Contingency'!$J$4:$J$7,Rubric!$A3)</f>
        <v>0</v>
      </c>
      <c r="I4">
        <f>COUNTIF('Public Service'!$J$4:$J$9,Rubric!$A3)</f>
        <v>0</v>
      </c>
      <c r="J4">
        <f>COUNTIF(Collaboration!$J$4:$J$9,Rubric!$A3)</f>
        <v>0</v>
      </c>
    </row>
    <row r="5" spans="1:10" x14ac:dyDescent="0.35">
      <c r="A5" t="str">
        <f>Rubric!A4</f>
        <v>In progress</v>
      </c>
      <c r="B5">
        <f>COUNTIF(Estates!J4:J11,Rubric!A4)</f>
        <v>0</v>
      </c>
      <c r="C5">
        <f>COUNTIF(Travel!$J$4:$J$11,Rubric!A4)</f>
        <v>0</v>
      </c>
      <c r="D5">
        <f>COUNTIF(Nature!$J$4:$J$8,Rubric!$A4)</f>
        <v>0</v>
      </c>
      <c r="E5">
        <f>COUNTIF('Circular Economy'!$J$4:$J$10,Rubric!$A4)</f>
        <v>0</v>
      </c>
      <c r="F5">
        <f>COUNTIF(Procurement!$J$4:$J$8,Rubric!$A4)</f>
        <v>0</v>
      </c>
      <c r="G5">
        <f>COUNTIF(Efficiency!$J$4:$J$8,Rubric!$A4)</f>
        <v>0</v>
      </c>
      <c r="H5">
        <f>COUNTIF('Civil Contingency'!$J$4:$J$7,Rubric!$A4)</f>
        <v>0</v>
      </c>
      <c r="I5">
        <f>COUNTIF('Public Service'!$J$4:$J$9,Rubric!$A4)</f>
        <v>0</v>
      </c>
      <c r="J5">
        <f>COUNTIF(Collaboration!$J$4:$J$9,Rubric!$A4)</f>
        <v>0</v>
      </c>
    </row>
    <row r="6" spans="1:10" x14ac:dyDescent="0.35">
      <c r="A6" t="str">
        <f>Rubric!A5</f>
        <v>Complete</v>
      </c>
      <c r="B6">
        <f>COUNTIF(Estates!J4:J11,Rubric!A5)</f>
        <v>0</v>
      </c>
      <c r="C6">
        <f>COUNTIF(Travel!$J$4:$J$11,Rubric!A5)</f>
        <v>0</v>
      </c>
      <c r="D6">
        <f>COUNTIF(Nature!$J$4:$J$8,Rubric!$A5)</f>
        <v>0</v>
      </c>
      <c r="E6">
        <f>COUNTIF('Circular Economy'!$J$4:$J$10,Rubric!$A5)</f>
        <v>0</v>
      </c>
      <c r="F6">
        <f>COUNTIF(Procurement!$J$4:$J$8,Rubric!$A5)</f>
        <v>0</v>
      </c>
      <c r="G6">
        <f>COUNTIF(Efficiency!$J$4:$J$8,Rubric!$A5)</f>
        <v>0</v>
      </c>
      <c r="H6">
        <f>COUNTIF('Civil Contingency'!$J$4:$J$7,Rubric!$A5)</f>
        <v>0</v>
      </c>
      <c r="I6">
        <f>COUNTIF('Public Service'!$J$4:$J$9,Rubric!$A5)</f>
        <v>0</v>
      </c>
      <c r="J6">
        <f>COUNTIF(Collaboration!$J$4:$J$9,Rubric!$A5)</f>
        <v>0</v>
      </c>
    </row>
    <row r="7" spans="1:10" x14ac:dyDescent="0.35">
      <c r="A7" t="str">
        <f>Rubric!A6</f>
        <v>Embedded into policy</v>
      </c>
      <c r="B7">
        <f>COUNTIF(Estates!J4:J11,Rubric!A6)</f>
        <v>0</v>
      </c>
      <c r="C7">
        <f>COUNTIF(Travel!$J$4:$J$11,Rubric!A6)</f>
        <v>0</v>
      </c>
      <c r="D7">
        <f>COUNTIF(Nature!$J$4:$J$8,Rubric!$A6)</f>
        <v>0</v>
      </c>
      <c r="E7">
        <f>COUNTIF('Circular Economy'!$J$4:$J$10,Rubric!$A6)</f>
        <v>0</v>
      </c>
      <c r="F7">
        <f>COUNTIF(Procurement!$J$4:$J$8,Rubric!$A6)</f>
        <v>0</v>
      </c>
      <c r="G7">
        <f>COUNTIF(Efficiency!$J$4:$J$8,Rubric!$A6)</f>
        <v>0</v>
      </c>
      <c r="H7">
        <f>COUNTIF('Civil Contingency'!$J$4:$J$7,Rubric!$A6)</f>
        <v>0</v>
      </c>
      <c r="I7">
        <f>COUNTIF('Public Service'!$J$4:$J$9,Rubric!$A6)</f>
        <v>0</v>
      </c>
      <c r="J7">
        <f>COUNTIF(Collaboration!$J$4:$J$9,Rubric!$A6)</f>
        <v>0</v>
      </c>
    </row>
  </sheetData>
  <pageMargins left="0.7" right="0.7" top="0.75" bottom="0.75" header="0.3" footer="0.3"/>
  <headerFooter>
    <oddHeader>&amp;C&amp;"Aptos"&amp;10&amp;K0000FF OFFICIAL&amp;1#_x000D_</oddHeader>
    <oddFooter>&amp;C_x000D_&amp;1#&amp;"Aptos"&amp;10&amp;K0000FF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B92D9-9220-4D62-ABD4-79024A08D151}">
  <dimension ref="A1:M11"/>
  <sheetViews>
    <sheetView zoomScale="120" zoomScaleNormal="120" workbookViewId="0"/>
  </sheetViews>
  <sheetFormatPr defaultRowHeight="14.5" x14ac:dyDescent="0.35"/>
  <cols>
    <col min="12" max="12" width="18.81640625" bestFit="1" customWidth="1"/>
    <col min="13" max="13" width="10.81640625" customWidth="1"/>
  </cols>
  <sheetData>
    <row r="1" spans="1:13" x14ac:dyDescent="0.35">
      <c r="A1" s="41"/>
      <c r="B1" s="23"/>
      <c r="C1" s="23"/>
      <c r="D1" s="23"/>
      <c r="E1" s="23"/>
      <c r="F1" s="23"/>
      <c r="G1" s="23"/>
      <c r="H1" s="23"/>
      <c r="I1" s="23"/>
      <c r="J1" s="23"/>
      <c r="K1" s="23"/>
      <c r="L1" s="23"/>
      <c r="M1" s="24"/>
    </row>
    <row r="2" spans="1:13" x14ac:dyDescent="0.35">
      <c r="A2" s="3" t="s">
        <v>31</v>
      </c>
      <c r="B2" s="2"/>
      <c r="C2" s="2"/>
      <c r="D2" s="2"/>
      <c r="E2" s="2"/>
      <c r="F2" s="2"/>
      <c r="G2" s="2"/>
      <c r="H2" s="2"/>
      <c r="I2" s="2"/>
      <c r="J2" s="2"/>
      <c r="K2" s="2"/>
      <c r="L2" s="3" t="s">
        <v>35</v>
      </c>
      <c r="M2" s="27"/>
    </row>
    <row r="3" spans="1:13" x14ac:dyDescent="0.35">
      <c r="A3" s="136" t="s">
        <v>28</v>
      </c>
      <c r="B3" s="137"/>
      <c r="C3" s="137"/>
      <c r="D3" s="137"/>
      <c r="E3" s="137"/>
      <c r="F3" s="137"/>
      <c r="G3" s="137"/>
      <c r="H3" s="137"/>
      <c r="I3" s="137"/>
      <c r="J3" s="137"/>
      <c r="K3" s="138"/>
      <c r="L3" s="21" t="b">
        <v>1</v>
      </c>
      <c r="M3" s="27"/>
    </row>
    <row r="4" spans="1:13" x14ac:dyDescent="0.35">
      <c r="A4" s="136" t="s">
        <v>29</v>
      </c>
      <c r="B4" s="137"/>
      <c r="C4" s="137"/>
      <c r="D4" s="137"/>
      <c r="E4" s="137"/>
      <c r="F4" s="137"/>
      <c r="G4" s="137"/>
      <c r="H4" s="137"/>
      <c r="I4" s="137"/>
      <c r="J4" s="137"/>
      <c r="K4" s="138"/>
      <c r="L4" s="21" t="b">
        <v>1</v>
      </c>
      <c r="M4" s="27"/>
    </row>
    <row r="5" spans="1:13" x14ac:dyDescent="0.35">
      <c r="A5" s="136" t="s">
        <v>252</v>
      </c>
      <c r="B5" s="137"/>
      <c r="C5" s="137"/>
      <c r="D5" s="137"/>
      <c r="E5" s="137"/>
      <c r="F5" s="137"/>
      <c r="G5" s="137"/>
      <c r="H5" s="137"/>
      <c r="I5" s="137"/>
      <c r="J5" s="137"/>
      <c r="K5" s="138"/>
      <c r="L5" s="21" t="b">
        <v>0</v>
      </c>
      <c r="M5" s="27"/>
    </row>
    <row r="6" spans="1:13" x14ac:dyDescent="0.35">
      <c r="A6" s="136" t="s">
        <v>251</v>
      </c>
      <c r="B6" s="137"/>
      <c r="C6" s="137"/>
      <c r="D6" s="137"/>
      <c r="E6" s="137"/>
      <c r="F6" s="137"/>
      <c r="G6" s="137"/>
      <c r="H6" s="137"/>
      <c r="I6" s="137"/>
      <c r="J6" s="137"/>
      <c r="K6" s="138"/>
      <c r="L6" s="21" t="b">
        <v>1</v>
      </c>
      <c r="M6" s="27"/>
    </row>
    <row r="7" spans="1:13" x14ac:dyDescent="0.35">
      <c r="A7" s="136" t="s">
        <v>34</v>
      </c>
      <c r="B7" s="137"/>
      <c r="C7" s="137"/>
      <c r="D7" s="137"/>
      <c r="E7" s="137"/>
      <c r="F7" s="137"/>
      <c r="G7" s="137"/>
      <c r="H7" s="137"/>
      <c r="I7" s="137"/>
      <c r="J7" s="137"/>
      <c r="K7" s="138"/>
      <c r="L7" s="21" t="b">
        <v>0</v>
      </c>
      <c r="M7" s="27"/>
    </row>
    <row r="8" spans="1:13" x14ac:dyDescent="0.35">
      <c r="A8" s="136" t="s">
        <v>30</v>
      </c>
      <c r="B8" s="137"/>
      <c r="C8" s="137"/>
      <c r="D8" s="137"/>
      <c r="E8" s="137"/>
      <c r="F8" s="137"/>
      <c r="G8" s="137"/>
      <c r="H8" s="137"/>
      <c r="I8" s="137"/>
      <c r="J8" s="137"/>
      <c r="K8" s="138"/>
      <c r="L8" s="21" t="b">
        <v>0</v>
      </c>
      <c r="M8" s="27"/>
    </row>
    <row r="9" spans="1:13" x14ac:dyDescent="0.35">
      <c r="A9" s="25"/>
      <c r="B9" s="26"/>
      <c r="C9" s="26"/>
      <c r="D9" s="26"/>
      <c r="E9" s="26"/>
      <c r="F9" s="26"/>
      <c r="G9" s="26"/>
      <c r="H9" s="26"/>
      <c r="I9" s="26"/>
      <c r="J9" s="26"/>
      <c r="K9" s="26"/>
      <c r="L9" s="26"/>
      <c r="M9" s="27"/>
    </row>
    <row r="10" spans="1:13" x14ac:dyDescent="0.35">
      <c r="A10" s="25"/>
      <c r="B10" s="26"/>
      <c r="C10" s="26"/>
      <c r="D10" s="26"/>
      <c r="E10" s="26"/>
      <c r="F10" s="26"/>
      <c r="G10" s="26"/>
      <c r="H10" s="26"/>
      <c r="I10" s="26"/>
      <c r="J10" s="26"/>
      <c r="K10" s="26"/>
      <c r="L10" s="26"/>
      <c r="M10" s="27"/>
    </row>
    <row r="11" spans="1:13" x14ac:dyDescent="0.35">
      <c r="A11" s="31"/>
      <c r="B11" s="32"/>
      <c r="C11" s="32"/>
      <c r="D11" s="32"/>
      <c r="E11" s="32"/>
      <c r="F11" s="32"/>
      <c r="G11" s="32"/>
      <c r="H11" s="32"/>
      <c r="I11" s="32"/>
      <c r="J11" s="32"/>
      <c r="K11" s="32"/>
      <c r="L11" s="32"/>
      <c r="M11" s="44"/>
    </row>
  </sheetData>
  <sheetProtection algorithmName="SHA-512" hashValue="x83gd2Uo1YFXorSh66/Upz8QAlgQ8+iC25NS1paseNCNkBHJn60WT/EfL6Ou5EMnMXwDP4i2jstsKqLiRWBLWw==" saltValue="dnTx/jRwGW97EWxUncho7g==" spinCount="100000" sheet="1" objects="1" scenarios="1"/>
  <mergeCells count="6">
    <mergeCell ref="A8:K8"/>
    <mergeCell ref="A3:K3"/>
    <mergeCell ref="A4:K4"/>
    <mergeCell ref="A5:K5"/>
    <mergeCell ref="A6:K6"/>
    <mergeCell ref="A7:K7"/>
  </mergeCells>
  <pageMargins left="0.7" right="0.7" top="0.75" bottom="0.75" header="0.3" footer="0.3"/>
  <headerFooter>
    <oddHeader>&amp;C&amp;"Aptos"&amp;10&amp;K0000FF OFFICIAL&amp;1#_x000D_</oddHeader>
    <oddFooter>&amp;C_x000D_&amp;1#&amp;"Aptos"&amp;10&amp;K0000FF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DF347-A981-4DC2-B979-C59586A678B1}">
  <sheetPr>
    <pageSetUpPr fitToPage="1"/>
  </sheetPr>
  <dimension ref="A1:F13"/>
  <sheetViews>
    <sheetView zoomScale="120" zoomScaleNormal="120" workbookViewId="0">
      <selection sqref="A1:E1"/>
    </sheetView>
  </sheetViews>
  <sheetFormatPr defaultRowHeight="14.5" x14ac:dyDescent="0.35"/>
  <cols>
    <col min="1" max="2" width="34.7265625" customWidth="1"/>
    <col min="3" max="5" width="44" customWidth="1"/>
  </cols>
  <sheetData>
    <row r="1" spans="1:6" ht="34.5" x14ac:dyDescent="0.35">
      <c r="A1" s="139" t="s">
        <v>40</v>
      </c>
      <c r="B1" s="140"/>
      <c r="C1" s="140"/>
      <c r="D1" s="140"/>
      <c r="E1" s="140"/>
      <c r="F1" s="24"/>
    </row>
    <row r="2" spans="1:6" ht="11" customHeight="1" thickBot="1" x14ac:dyDescent="0.4">
      <c r="A2" s="45"/>
      <c r="B2" s="26"/>
      <c r="C2" s="26"/>
      <c r="D2" s="26"/>
      <c r="E2" s="26"/>
      <c r="F2" s="27"/>
    </row>
    <row r="3" spans="1:6" ht="28.5" customHeight="1" thickBot="1" x14ac:dyDescent="0.4">
      <c r="A3" s="46" t="s">
        <v>1</v>
      </c>
      <c r="B3" s="7" t="s">
        <v>39</v>
      </c>
      <c r="C3" s="7" t="s">
        <v>42</v>
      </c>
      <c r="D3" s="7" t="s">
        <v>18</v>
      </c>
      <c r="E3" s="7" t="s">
        <v>19</v>
      </c>
      <c r="F3" s="27"/>
    </row>
    <row r="4" spans="1:6" ht="50.25" customHeight="1" thickTop="1" thickBot="1" x14ac:dyDescent="0.4">
      <c r="A4" s="141" t="s">
        <v>41</v>
      </c>
      <c r="B4" s="107" t="s">
        <v>167</v>
      </c>
      <c r="C4" s="8" t="s">
        <v>50</v>
      </c>
      <c r="D4" s="8" t="s">
        <v>45</v>
      </c>
      <c r="E4" s="8" t="s">
        <v>212</v>
      </c>
      <c r="F4" s="27"/>
    </row>
    <row r="5" spans="1:6" ht="60.75" customHeight="1" thickTop="1" thickBot="1" x14ac:dyDescent="0.4">
      <c r="A5" s="142"/>
      <c r="B5" s="108"/>
      <c r="C5" s="10" t="s">
        <v>78</v>
      </c>
      <c r="D5" s="10" t="s">
        <v>81</v>
      </c>
      <c r="E5" s="8" t="s">
        <v>213</v>
      </c>
      <c r="F5" s="27"/>
    </row>
    <row r="6" spans="1:6" ht="62.25" customHeight="1" thickTop="1" thickBot="1" x14ac:dyDescent="0.4">
      <c r="A6" s="142"/>
      <c r="B6" s="108"/>
      <c r="C6" s="8" t="s">
        <v>195</v>
      </c>
      <c r="D6" s="10" t="s">
        <v>79</v>
      </c>
      <c r="E6" s="10" t="s">
        <v>98</v>
      </c>
      <c r="F6" s="27"/>
    </row>
    <row r="7" spans="1:6" ht="66" customHeight="1" thickTop="1" thickBot="1" x14ac:dyDescent="0.4">
      <c r="A7" s="142"/>
      <c r="B7" s="110" t="s">
        <v>168</v>
      </c>
      <c r="C7" s="11" t="s">
        <v>51</v>
      </c>
      <c r="D7" s="19" t="s">
        <v>59</v>
      </c>
      <c r="E7" s="19" t="s">
        <v>60</v>
      </c>
      <c r="F7" s="27"/>
    </row>
    <row r="8" spans="1:6" ht="66" customHeight="1" thickBot="1" x14ac:dyDescent="0.4">
      <c r="A8" s="142"/>
      <c r="B8" s="111"/>
      <c r="C8" s="19" t="s">
        <v>83</v>
      </c>
      <c r="D8" s="19" t="s">
        <v>84</v>
      </c>
      <c r="E8" s="19" t="s">
        <v>116</v>
      </c>
      <c r="F8" s="27"/>
    </row>
    <row r="9" spans="1:6" ht="66" customHeight="1" thickBot="1" x14ac:dyDescent="0.4">
      <c r="A9" s="142"/>
      <c r="B9" s="143"/>
      <c r="C9" s="19" t="s">
        <v>82</v>
      </c>
      <c r="D9" s="19" t="s">
        <v>85</v>
      </c>
      <c r="E9" s="19" t="s">
        <v>117</v>
      </c>
      <c r="F9" s="27"/>
    </row>
    <row r="10" spans="1:6" ht="56.25" customHeight="1" thickTop="1" thickBot="1" x14ac:dyDescent="0.4">
      <c r="A10" s="142"/>
      <c r="B10" s="112" t="s">
        <v>5</v>
      </c>
      <c r="C10" s="9" t="s">
        <v>214</v>
      </c>
      <c r="D10" s="9" t="s">
        <v>52</v>
      </c>
      <c r="E10" s="9" t="s">
        <v>63</v>
      </c>
      <c r="F10" s="27"/>
    </row>
    <row r="11" spans="1:6" ht="56.25" customHeight="1" thickBot="1" x14ac:dyDescent="0.4">
      <c r="A11" s="142"/>
      <c r="B11" s="113"/>
      <c r="C11" s="9" t="s">
        <v>86</v>
      </c>
      <c r="D11" s="9" t="s">
        <v>87</v>
      </c>
      <c r="E11" s="9" t="s">
        <v>99</v>
      </c>
      <c r="F11" s="27"/>
    </row>
    <row r="12" spans="1:6" ht="60.5" thickBot="1" x14ac:dyDescent="0.4">
      <c r="A12" s="142"/>
      <c r="B12" s="113"/>
      <c r="C12" s="9" t="s">
        <v>46</v>
      </c>
      <c r="D12" s="9" t="s">
        <v>62</v>
      </c>
      <c r="E12" s="9" t="s">
        <v>64</v>
      </c>
      <c r="F12" s="27"/>
    </row>
    <row r="13" spans="1:6" x14ac:dyDescent="0.35">
      <c r="A13" s="31"/>
      <c r="B13" s="32"/>
      <c r="C13" s="32"/>
      <c r="D13" s="32"/>
      <c r="E13" s="32"/>
      <c r="F13" s="33"/>
    </row>
  </sheetData>
  <sheetProtection algorithmName="SHA-512" hashValue="4SiwUAamHzHPXtDure33GDawBiAx1OTGlxk6/8t9fur3YGXTantZhwhR7vYT9HqJnfzhtiSyjZUwUAFD+r0CRw==" saltValue="7QUL1APXBXCT1wuc4vqFGg==" spinCount="100000" sheet="1" objects="1" scenarios="1"/>
  <mergeCells count="5">
    <mergeCell ref="A1:E1"/>
    <mergeCell ref="B4:B6"/>
    <mergeCell ref="B10:B12"/>
    <mergeCell ref="A4:A12"/>
    <mergeCell ref="B7:B9"/>
  </mergeCells>
  <pageMargins left="0.7" right="0.7" top="0.75" bottom="0.75" header="0.3" footer="0.3"/>
  <pageSetup paperSize="8"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
  <sheetViews>
    <sheetView zoomScale="120" zoomScaleNormal="120" workbookViewId="0">
      <selection activeCell="J4" sqref="J4"/>
    </sheetView>
  </sheetViews>
  <sheetFormatPr defaultColWidth="9.1796875" defaultRowHeight="13" x14ac:dyDescent="0.3"/>
  <cols>
    <col min="1" max="1" width="27.36328125" style="12" customWidth="1"/>
    <col min="2" max="2" width="10.54296875" style="12" customWidth="1"/>
    <col min="3" max="3" width="15.54296875" style="12" customWidth="1"/>
    <col min="4" max="7" width="9.1796875" style="12"/>
    <col min="8" max="8" width="18.90625" style="12" customWidth="1"/>
    <col min="9" max="9" width="9.453125" style="13" hidden="1" customWidth="1"/>
    <col min="10" max="10" width="19.453125" style="14" customWidth="1"/>
    <col min="11" max="11" width="9" style="14" hidden="1" customWidth="1"/>
    <col min="12" max="17" width="9.1796875" style="12"/>
    <col min="18" max="18" width="33.90625" style="12" customWidth="1"/>
    <col min="19" max="16384" width="9.1796875" style="12"/>
  </cols>
  <sheetData>
    <row r="1" spans="1:19" ht="19" customHeight="1" x14ac:dyDescent="0.3">
      <c r="A1" s="50" t="s">
        <v>77</v>
      </c>
      <c r="B1" s="51">
        <f>SUMPRODUCT(K4:K13,$I$4:$I$13)</f>
        <v>0</v>
      </c>
      <c r="C1" s="52" t="str">
        <f>IF(B1&lt;1.1,"Starting out",IF(B1&lt;2.1,"Improving",IF(B1&lt;3,"Accelerating","")))</f>
        <v>Starting out</v>
      </c>
      <c r="D1" s="53"/>
      <c r="E1" s="53"/>
      <c r="F1" s="53"/>
      <c r="G1" s="53"/>
      <c r="H1" s="53"/>
      <c r="I1" s="54"/>
      <c r="J1" s="55"/>
      <c r="K1" s="55"/>
      <c r="L1" s="53"/>
      <c r="M1" s="53"/>
      <c r="N1" s="53"/>
      <c r="O1" s="53"/>
      <c r="P1" s="53"/>
      <c r="Q1" s="53"/>
      <c r="R1" s="53"/>
      <c r="S1" s="56"/>
    </row>
    <row r="2" spans="1:19" ht="11" customHeight="1" x14ac:dyDescent="0.3">
      <c r="A2" s="57"/>
      <c r="B2" s="58"/>
      <c r="C2" s="58"/>
      <c r="D2" s="58"/>
      <c r="E2" s="58"/>
      <c r="F2" s="58"/>
      <c r="G2" s="58"/>
      <c r="H2" s="58"/>
      <c r="I2" s="59"/>
      <c r="J2" s="60"/>
      <c r="K2" s="60"/>
      <c r="L2" s="58"/>
      <c r="M2" s="58"/>
      <c r="N2" s="58"/>
      <c r="O2" s="58"/>
      <c r="P2" s="58"/>
      <c r="Q2" s="58"/>
      <c r="R2" s="58"/>
      <c r="S2" s="61"/>
    </row>
    <row r="3" spans="1:19" ht="13.5" thickBot="1" x14ac:dyDescent="0.35">
      <c r="A3" s="62" t="s">
        <v>14</v>
      </c>
      <c r="B3" s="161" t="s">
        <v>15</v>
      </c>
      <c r="C3" s="161"/>
      <c r="D3" s="161"/>
      <c r="E3" s="161"/>
      <c r="F3" s="161"/>
      <c r="G3" s="161"/>
      <c r="H3" s="161"/>
      <c r="I3" s="15" t="s">
        <v>16</v>
      </c>
      <c r="J3" s="47" t="s">
        <v>20</v>
      </c>
      <c r="K3" s="15" t="s">
        <v>21</v>
      </c>
      <c r="L3" s="161" t="s">
        <v>17</v>
      </c>
      <c r="M3" s="161"/>
      <c r="N3" s="161"/>
      <c r="O3" s="161"/>
      <c r="P3" s="161"/>
      <c r="Q3" s="161"/>
      <c r="R3" s="161"/>
      <c r="S3" s="61"/>
    </row>
    <row r="4" spans="1:19" s="18" customFormat="1" ht="47" customHeight="1" thickBot="1" x14ac:dyDescent="0.4">
      <c r="A4" s="155" t="s">
        <v>42</v>
      </c>
      <c r="B4" s="158" t="s">
        <v>105</v>
      </c>
      <c r="C4" s="159"/>
      <c r="D4" s="159"/>
      <c r="E4" s="159"/>
      <c r="F4" s="159"/>
      <c r="G4" s="159"/>
      <c r="H4" s="160"/>
      <c r="I4" s="16">
        <f>1/3</f>
        <v>0.33333333333333331</v>
      </c>
      <c r="J4" s="48"/>
      <c r="K4" s="49" t="str">
        <f>_xlfn.XLOOKUP(J4, Rubric!$A$2:$A$6, Rubric!$B$2:$B$6, "")</f>
        <v/>
      </c>
      <c r="L4" s="149"/>
      <c r="M4" s="150"/>
      <c r="N4" s="150"/>
      <c r="O4" s="150"/>
      <c r="P4" s="150"/>
      <c r="Q4" s="150"/>
      <c r="R4" s="151"/>
      <c r="S4" s="63"/>
    </row>
    <row r="5" spans="1:19" s="18" customFormat="1" ht="47" customHeight="1" thickBot="1" x14ac:dyDescent="0.4">
      <c r="A5" s="145"/>
      <c r="B5" s="146" t="s">
        <v>106</v>
      </c>
      <c r="C5" s="147"/>
      <c r="D5" s="147"/>
      <c r="E5" s="147"/>
      <c r="F5" s="147"/>
      <c r="G5" s="147"/>
      <c r="H5" s="148"/>
      <c r="I5" s="16">
        <f t="shared" ref="I5:I6" si="0">1/3</f>
        <v>0.33333333333333331</v>
      </c>
      <c r="J5" s="48"/>
      <c r="K5" s="49" t="str">
        <f>_xlfn.XLOOKUP(J5, Rubric!$A$2:$A$6, Rubric!$B$2:$B$6, "")</f>
        <v/>
      </c>
      <c r="L5" s="149"/>
      <c r="M5" s="150"/>
      <c r="N5" s="150"/>
      <c r="O5" s="150"/>
      <c r="P5" s="150"/>
      <c r="Q5" s="150"/>
      <c r="R5" s="151"/>
      <c r="S5" s="63"/>
    </row>
    <row r="6" spans="1:19" s="18" customFormat="1" ht="47" customHeight="1" thickBot="1" x14ac:dyDescent="0.4">
      <c r="A6" s="156"/>
      <c r="B6" s="146" t="s">
        <v>217</v>
      </c>
      <c r="C6" s="147"/>
      <c r="D6" s="147"/>
      <c r="E6" s="147"/>
      <c r="F6" s="147"/>
      <c r="G6" s="147"/>
      <c r="H6" s="148"/>
      <c r="I6" s="16">
        <f t="shared" si="0"/>
        <v>0.33333333333333331</v>
      </c>
      <c r="J6" s="48"/>
      <c r="K6" s="49" t="str">
        <f>_xlfn.XLOOKUP(J6, Rubric!$A$2:$A$6, Rubric!$B$2:$B$6, "")</f>
        <v/>
      </c>
      <c r="L6" s="149"/>
      <c r="M6" s="150"/>
      <c r="N6" s="150"/>
      <c r="O6" s="150"/>
      <c r="P6" s="150"/>
      <c r="Q6" s="150"/>
      <c r="R6" s="151"/>
      <c r="S6" s="63"/>
    </row>
    <row r="7" spans="1:19" s="18" customFormat="1" ht="47" customHeight="1" thickBot="1" x14ac:dyDescent="0.4">
      <c r="A7" s="145" t="s">
        <v>18</v>
      </c>
      <c r="B7" s="146" t="s">
        <v>107</v>
      </c>
      <c r="C7" s="147"/>
      <c r="D7" s="147"/>
      <c r="E7" s="147"/>
      <c r="F7" s="147"/>
      <c r="G7" s="147"/>
      <c r="H7" s="148"/>
      <c r="I7" s="16">
        <f>1/4</f>
        <v>0.25</v>
      </c>
      <c r="J7" s="48"/>
      <c r="K7" s="49" t="str">
        <f>_xlfn.XLOOKUP(J7, Rubric!$A$2:$A$6, Rubric!$B$2:$B$6, "")</f>
        <v/>
      </c>
      <c r="L7" s="149"/>
      <c r="M7" s="150"/>
      <c r="N7" s="150"/>
      <c r="O7" s="150"/>
      <c r="P7" s="150"/>
      <c r="Q7" s="150"/>
      <c r="R7" s="151"/>
      <c r="S7" s="63"/>
    </row>
    <row r="8" spans="1:19" s="18" customFormat="1" ht="47" customHeight="1" thickBot="1" x14ac:dyDescent="0.4">
      <c r="A8" s="145"/>
      <c r="B8" s="162" t="s">
        <v>156</v>
      </c>
      <c r="C8" s="163"/>
      <c r="D8" s="163"/>
      <c r="E8" s="163"/>
      <c r="F8" s="163"/>
      <c r="G8" s="163"/>
      <c r="H8" s="164"/>
      <c r="I8" s="16">
        <f>1/4</f>
        <v>0.25</v>
      </c>
      <c r="J8" s="48"/>
      <c r="K8" s="49" t="str">
        <f>_xlfn.XLOOKUP(J8, Rubric!$A$2:$A$6, Rubric!$B$2:$B$6, "")</f>
        <v/>
      </c>
      <c r="L8" s="149"/>
      <c r="M8" s="150"/>
      <c r="N8" s="150"/>
      <c r="O8" s="150"/>
      <c r="P8" s="150"/>
      <c r="Q8" s="150"/>
      <c r="R8" s="151"/>
      <c r="S8" s="63"/>
    </row>
    <row r="9" spans="1:19" s="18" customFormat="1" ht="47" customHeight="1" thickBot="1" x14ac:dyDescent="0.4">
      <c r="A9" s="145"/>
      <c r="B9" s="146" t="s">
        <v>108</v>
      </c>
      <c r="C9" s="147"/>
      <c r="D9" s="147"/>
      <c r="E9" s="147"/>
      <c r="F9" s="147"/>
      <c r="G9" s="147"/>
      <c r="H9" s="148"/>
      <c r="I9" s="16">
        <f t="shared" ref="I9:I10" si="1">1/4</f>
        <v>0.25</v>
      </c>
      <c r="J9" s="48"/>
      <c r="K9" s="49" t="str">
        <f>_xlfn.XLOOKUP(J9, Rubric!$A$2:$A$6, Rubric!$B$2:$B$6, "")</f>
        <v/>
      </c>
      <c r="L9" s="149"/>
      <c r="M9" s="150"/>
      <c r="N9" s="150"/>
      <c r="O9" s="150"/>
      <c r="P9" s="150"/>
      <c r="Q9" s="150"/>
      <c r="R9" s="151"/>
      <c r="S9" s="63"/>
    </row>
    <row r="10" spans="1:19" s="18" customFormat="1" ht="47" customHeight="1" thickBot="1" x14ac:dyDescent="0.4">
      <c r="A10" s="157"/>
      <c r="B10" s="146" t="s">
        <v>109</v>
      </c>
      <c r="C10" s="147"/>
      <c r="D10" s="147"/>
      <c r="E10" s="147"/>
      <c r="F10" s="147"/>
      <c r="G10" s="147"/>
      <c r="H10" s="148"/>
      <c r="I10" s="16">
        <f t="shared" si="1"/>
        <v>0.25</v>
      </c>
      <c r="J10" s="48"/>
      <c r="K10" s="49" t="str">
        <f>_xlfn.XLOOKUP(J10, Rubric!$A$2:$A$6, Rubric!$B$2:$B$6, "")</f>
        <v/>
      </c>
      <c r="L10" s="149"/>
      <c r="M10" s="150"/>
      <c r="N10" s="150"/>
      <c r="O10" s="150"/>
      <c r="P10" s="150"/>
      <c r="Q10" s="150"/>
      <c r="R10" s="151"/>
      <c r="S10" s="63"/>
    </row>
    <row r="11" spans="1:19" s="18" customFormat="1" ht="47" customHeight="1" thickTop="1" thickBot="1" x14ac:dyDescent="0.4">
      <c r="A11" s="144" t="s">
        <v>19</v>
      </c>
      <c r="B11" s="146" t="s">
        <v>218</v>
      </c>
      <c r="C11" s="147"/>
      <c r="D11" s="147"/>
      <c r="E11" s="147"/>
      <c r="F11" s="147"/>
      <c r="G11" s="147"/>
      <c r="H11" s="148"/>
      <c r="I11" s="16">
        <f>1/3</f>
        <v>0.33333333333333331</v>
      </c>
      <c r="J11" s="48"/>
      <c r="K11" s="49" t="str">
        <f>_xlfn.XLOOKUP(J11, Rubric!$A$2:$A$6, Rubric!$B$2:$B$6, "")</f>
        <v/>
      </c>
      <c r="L11" s="149"/>
      <c r="M11" s="150"/>
      <c r="N11" s="150"/>
      <c r="O11" s="150"/>
      <c r="P11" s="150"/>
      <c r="Q11" s="150"/>
      <c r="R11" s="151"/>
      <c r="S11" s="63"/>
    </row>
    <row r="12" spans="1:19" s="18" customFormat="1" ht="47" customHeight="1" thickBot="1" x14ac:dyDescent="0.4">
      <c r="A12" s="145"/>
      <c r="B12" s="146" t="s">
        <v>135</v>
      </c>
      <c r="C12" s="147"/>
      <c r="D12" s="147"/>
      <c r="E12" s="147"/>
      <c r="F12" s="147"/>
      <c r="G12" s="147"/>
      <c r="H12" s="148"/>
      <c r="I12" s="16">
        <f t="shared" ref="I12:I13" si="2">1/3</f>
        <v>0.33333333333333331</v>
      </c>
      <c r="J12" s="48"/>
      <c r="K12" s="49" t="str">
        <f>_xlfn.XLOOKUP(J12, Rubric!$A$2:$A$6, Rubric!$B$2:$B$6, "")</f>
        <v/>
      </c>
      <c r="L12" s="149"/>
      <c r="M12" s="150"/>
      <c r="N12" s="150"/>
      <c r="O12" s="150"/>
      <c r="P12" s="150"/>
      <c r="Q12" s="150"/>
      <c r="R12" s="151"/>
      <c r="S12" s="63"/>
    </row>
    <row r="13" spans="1:19" s="18" customFormat="1" ht="47" customHeight="1" thickBot="1" x14ac:dyDescent="0.4">
      <c r="A13" s="145"/>
      <c r="B13" s="152" t="s">
        <v>110</v>
      </c>
      <c r="C13" s="153"/>
      <c r="D13" s="153"/>
      <c r="E13" s="153"/>
      <c r="F13" s="153"/>
      <c r="G13" s="153"/>
      <c r="H13" s="154"/>
      <c r="I13" s="16">
        <f t="shared" si="2"/>
        <v>0.33333333333333331</v>
      </c>
      <c r="J13" s="48"/>
      <c r="K13" s="49" t="str">
        <f>_xlfn.XLOOKUP(J13, Rubric!$A$2:$A$6, Rubric!$B$2:$B$6, "")</f>
        <v/>
      </c>
      <c r="L13" s="149"/>
      <c r="M13" s="150"/>
      <c r="N13" s="150"/>
      <c r="O13" s="150"/>
      <c r="P13" s="150"/>
      <c r="Q13" s="150"/>
      <c r="R13" s="151"/>
      <c r="S13" s="63"/>
    </row>
    <row r="14" spans="1:19" x14ac:dyDescent="0.3">
      <c r="A14" s="57"/>
      <c r="B14" s="58"/>
      <c r="C14" s="58"/>
      <c r="D14" s="58"/>
      <c r="E14" s="58"/>
      <c r="F14" s="58"/>
      <c r="G14" s="58"/>
      <c r="H14" s="58"/>
      <c r="I14" s="58"/>
      <c r="J14" s="58"/>
      <c r="K14" s="60"/>
      <c r="L14" s="58"/>
      <c r="M14" s="58"/>
      <c r="N14" s="58"/>
      <c r="O14" s="58"/>
      <c r="P14" s="58"/>
      <c r="Q14" s="58"/>
      <c r="R14" s="58"/>
      <c r="S14" s="61"/>
    </row>
    <row r="15" spans="1:19" x14ac:dyDescent="0.3">
      <c r="A15" s="64"/>
      <c r="B15" s="65"/>
      <c r="C15" s="65"/>
      <c r="D15" s="65"/>
      <c r="E15" s="65"/>
      <c r="F15" s="65"/>
      <c r="G15" s="65"/>
      <c r="H15" s="65"/>
      <c r="I15" s="66"/>
      <c r="J15" s="67"/>
      <c r="K15" s="67"/>
      <c r="L15" s="65"/>
      <c r="M15" s="65"/>
      <c r="N15" s="65"/>
      <c r="O15" s="65"/>
      <c r="P15" s="65"/>
      <c r="Q15" s="65"/>
      <c r="R15" s="65"/>
      <c r="S15" s="68"/>
    </row>
  </sheetData>
  <sheetProtection algorithmName="SHA-512" hashValue="lMg93YOcqlTcytTKfrpWkwdmhrXPrhZ0ldS3aQ88lQ07iYZGIvcLItmIxNsY2xSd4JnxggqqxK6+hknHPz7BoA==" saltValue="xY2Cw5K182iiX16bf5r1xA==" spinCount="100000" sheet="1" objects="1" scenarios="1"/>
  <mergeCells count="25">
    <mergeCell ref="L3:R3"/>
    <mergeCell ref="L10:R10"/>
    <mergeCell ref="B10:H10"/>
    <mergeCell ref="L9:R9"/>
    <mergeCell ref="B3:H3"/>
    <mergeCell ref="L8:R8"/>
    <mergeCell ref="L5:R5"/>
    <mergeCell ref="B8:H8"/>
    <mergeCell ref="B7:H7"/>
    <mergeCell ref="A4:A6"/>
    <mergeCell ref="A7:A10"/>
    <mergeCell ref="B5:H5"/>
    <mergeCell ref="B4:H4"/>
    <mergeCell ref="L4:R4"/>
    <mergeCell ref="L6:R6"/>
    <mergeCell ref="L7:R7"/>
    <mergeCell ref="B6:H6"/>
    <mergeCell ref="B9:H9"/>
    <mergeCell ref="A11:A13"/>
    <mergeCell ref="B12:H12"/>
    <mergeCell ref="L12:R12"/>
    <mergeCell ref="B13:H13"/>
    <mergeCell ref="L13:R13"/>
    <mergeCell ref="B11:H11"/>
    <mergeCell ref="L11:R11"/>
  </mergeCells>
  <conditionalFormatting sqref="B46">
    <cfRule type="expression" dxfId="53" priority="11">
      <formula>$B$1  &lt;= 1</formula>
    </cfRule>
  </conditionalFormatting>
  <conditionalFormatting sqref="C3">
    <cfRule type="colorScale" priority="12">
      <colorScale>
        <cfvo type="num" val="1"/>
        <cfvo type="num" val="3"/>
        <cfvo type="num" val="5"/>
        <color rgb="FFFF0000"/>
        <color rgb="FFFFFF00"/>
        <color rgb="FF00FF00"/>
      </colorScale>
    </cfRule>
  </conditionalFormatting>
  <conditionalFormatting sqref="J4:J13">
    <cfRule type="expression" dxfId="52" priority="1">
      <formula>$K4 = 0</formula>
    </cfRule>
    <cfRule type="expression" dxfId="51" priority="2">
      <formula>$K4 = 0.25</formula>
    </cfRule>
    <cfRule type="expression" dxfId="50" priority="3">
      <formula>$K4 = 0.5</formula>
    </cfRule>
    <cfRule type="expression" dxfId="49" priority="4">
      <formula>$K4 = 0.75</formula>
    </cfRule>
    <cfRule type="expression" dxfId="48" priority="5">
      <formula>$K4 &gt;= 1</formula>
    </cfRule>
  </conditionalFormatting>
  <pageMargins left="0.7" right="0.7" top="0.75" bottom="0.75" header="0.3" footer="0.3"/>
  <pageSetup paperSize="9" orientation="landscape" r:id="rId1"/>
  <headerFooter>
    <oddHeader>&amp;C&amp;"Aptos"&amp;10&amp;K0000FF OFFICIAL&amp;1#_x000D_</oddHeader>
    <oddFooter>&amp;C_x000D_&amp;1#&amp;"Aptos"&amp;10&amp;K0000FF OFFICIAL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1184D39-5E86-4C65-BF63-70B4612D6F14}">
          <x14:formula1>
            <xm:f>Rubric!$A$2:$A$6</xm:f>
          </x14:formula1>
          <xm:sqref>J4:J13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zoomScale="120" zoomScaleNormal="120" workbookViewId="0"/>
  </sheetViews>
  <sheetFormatPr defaultColWidth="9.1796875" defaultRowHeight="13" x14ac:dyDescent="0.3"/>
  <cols>
    <col min="1" max="1" width="27.36328125" style="12" customWidth="1"/>
    <col min="2" max="2" width="10.54296875" style="12" customWidth="1"/>
    <col min="3" max="3" width="15.54296875" style="12" customWidth="1"/>
    <col min="4" max="7" width="9.1796875" style="12"/>
    <col min="8" max="8" width="22" style="12" customWidth="1"/>
    <col min="9" max="9" width="9.453125" style="13" hidden="1" customWidth="1"/>
    <col min="10" max="10" width="19.453125" style="14" customWidth="1"/>
    <col min="11" max="11" width="9" style="14" hidden="1" customWidth="1"/>
    <col min="12" max="17" width="9.1796875" style="12"/>
    <col min="18" max="18" width="30.81640625" style="12" customWidth="1"/>
    <col min="19" max="16384" width="9.1796875" style="12"/>
  </cols>
  <sheetData>
    <row r="1" spans="1:19" ht="20" customHeight="1" x14ac:dyDescent="0.3">
      <c r="A1" s="50" t="s">
        <v>80</v>
      </c>
      <c r="B1" s="51">
        <f>SUMPRODUCT(K4:K13,$I$4:$I$13)</f>
        <v>0</v>
      </c>
      <c r="C1" s="52" t="str">
        <f>IF(B1&lt;1.1,"Starting out",IF(B1&lt;2.1,"Improving",IF(B1&lt;3,"Accelerating","")))</f>
        <v>Starting out</v>
      </c>
      <c r="D1" s="53"/>
      <c r="E1" s="53"/>
      <c r="F1" s="53"/>
      <c r="G1" s="53"/>
      <c r="H1" s="53"/>
      <c r="I1" s="54"/>
      <c r="J1" s="55"/>
      <c r="K1" s="55"/>
      <c r="L1" s="53"/>
      <c r="M1" s="53"/>
      <c r="N1" s="53"/>
      <c r="O1" s="53"/>
      <c r="P1" s="53"/>
      <c r="Q1" s="53"/>
      <c r="R1" s="73"/>
      <c r="S1" s="56"/>
    </row>
    <row r="2" spans="1:19" ht="10.5" customHeight="1" x14ac:dyDescent="0.3">
      <c r="A2" s="57"/>
      <c r="B2" s="58"/>
      <c r="C2" s="58"/>
      <c r="D2" s="58"/>
      <c r="E2" s="58"/>
      <c r="F2" s="58"/>
      <c r="G2" s="58"/>
      <c r="H2" s="58"/>
      <c r="I2" s="59"/>
      <c r="J2" s="60"/>
      <c r="K2" s="60"/>
      <c r="L2" s="58"/>
      <c r="M2" s="58"/>
      <c r="N2" s="58"/>
      <c r="O2" s="58"/>
      <c r="P2" s="58"/>
      <c r="Q2" s="58"/>
      <c r="R2" s="69"/>
      <c r="S2" s="61"/>
    </row>
    <row r="3" spans="1:19" ht="13.5" thickBot="1" x14ac:dyDescent="0.35">
      <c r="A3" s="62" t="s">
        <v>14</v>
      </c>
      <c r="B3" s="161" t="s">
        <v>15</v>
      </c>
      <c r="C3" s="161"/>
      <c r="D3" s="161"/>
      <c r="E3" s="161"/>
      <c r="F3" s="161"/>
      <c r="G3" s="161"/>
      <c r="H3" s="161"/>
      <c r="I3" s="15" t="s">
        <v>16</v>
      </c>
      <c r="J3" s="47" t="s">
        <v>20</v>
      </c>
      <c r="K3" s="15" t="s">
        <v>21</v>
      </c>
      <c r="L3" s="161" t="s">
        <v>17</v>
      </c>
      <c r="M3" s="161"/>
      <c r="N3" s="161"/>
      <c r="O3" s="161"/>
      <c r="P3" s="161"/>
      <c r="Q3" s="161"/>
      <c r="R3" s="161"/>
      <c r="S3" s="61"/>
    </row>
    <row r="4" spans="1:19" s="18" customFormat="1" ht="47" customHeight="1" thickBot="1" x14ac:dyDescent="0.4">
      <c r="A4" s="165" t="s">
        <v>42</v>
      </c>
      <c r="B4" s="158" t="s">
        <v>111</v>
      </c>
      <c r="C4" s="159"/>
      <c r="D4" s="159"/>
      <c r="E4" s="159"/>
      <c r="F4" s="159"/>
      <c r="G4" s="159"/>
      <c r="H4" s="160"/>
      <c r="I4" s="16">
        <f>1/4</f>
        <v>0.25</v>
      </c>
      <c r="J4" s="48"/>
      <c r="K4" s="49" t="str">
        <f>_xlfn.XLOOKUP(J4, Rubric!$A$2:$A$6, Rubric!$B$2:$B$6, "")</f>
        <v/>
      </c>
      <c r="L4" s="173"/>
      <c r="M4" s="174"/>
      <c r="N4" s="174"/>
      <c r="O4" s="174"/>
      <c r="P4" s="174"/>
      <c r="Q4" s="174"/>
      <c r="R4" s="175"/>
      <c r="S4" s="63"/>
    </row>
    <row r="5" spans="1:19" s="18" customFormat="1" ht="47" customHeight="1" thickBot="1" x14ac:dyDescent="0.4">
      <c r="A5" s="145"/>
      <c r="B5" s="146" t="s">
        <v>136</v>
      </c>
      <c r="C5" s="147"/>
      <c r="D5" s="147"/>
      <c r="E5" s="147"/>
      <c r="F5" s="147"/>
      <c r="G5" s="147"/>
      <c r="H5" s="148"/>
      <c r="I5" s="16">
        <f t="shared" ref="I5:I7" si="0">1/4</f>
        <v>0.25</v>
      </c>
      <c r="J5" s="48"/>
      <c r="K5" s="49" t="str">
        <f>_xlfn.XLOOKUP(J5, Rubric!$A$2:$A$6, Rubric!$B$2:$B$6, "")</f>
        <v/>
      </c>
      <c r="L5" s="176"/>
      <c r="M5" s="177"/>
      <c r="N5" s="177"/>
      <c r="O5" s="177"/>
      <c r="P5" s="177"/>
      <c r="Q5" s="177"/>
      <c r="R5" s="178"/>
      <c r="S5" s="63"/>
    </row>
    <row r="6" spans="1:19" s="18" customFormat="1" ht="47" customHeight="1" thickBot="1" x14ac:dyDescent="0.4">
      <c r="A6" s="145"/>
      <c r="B6" s="146" t="s">
        <v>137</v>
      </c>
      <c r="C6" s="147"/>
      <c r="D6" s="147"/>
      <c r="E6" s="147"/>
      <c r="F6" s="147"/>
      <c r="G6" s="147"/>
      <c r="H6" s="148"/>
      <c r="I6" s="16">
        <f t="shared" si="0"/>
        <v>0.25</v>
      </c>
      <c r="J6" s="48"/>
      <c r="K6" s="49" t="str">
        <f>_xlfn.XLOOKUP(J6, Rubric!$A$2:$A$6, Rubric!$B$2:$B$6, "")</f>
        <v/>
      </c>
      <c r="L6" s="167"/>
      <c r="M6" s="168"/>
      <c r="N6" s="168"/>
      <c r="O6" s="168"/>
      <c r="P6" s="168"/>
      <c r="Q6" s="168"/>
      <c r="R6" s="169"/>
      <c r="S6" s="63"/>
    </row>
    <row r="7" spans="1:19" s="18" customFormat="1" ht="47" customHeight="1" thickBot="1" x14ac:dyDescent="0.4">
      <c r="A7" s="166"/>
      <c r="B7" s="146" t="s">
        <v>219</v>
      </c>
      <c r="C7" s="147"/>
      <c r="D7" s="147"/>
      <c r="E7" s="147"/>
      <c r="F7" s="147"/>
      <c r="G7" s="147"/>
      <c r="H7" s="148"/>
      <c r="I7" s="16">
        <f t="shared" si="0"/>
        <v>0.25</v>
      </c>
      <c r="J7" s="48"/>
      <c r="K7" s="49" t="str">
        <f>_xlfn.XLOOKUP(J7, Rubric!$A$2:$A$6, Rubric!$B$2:$B$6, "")</f>
        <v/>
      </c>
      <c r="L7" s="167"/>
      <c r="M7" s="168"/>
      <c r="N7" s="168"/>
      <c r="O7" s="168"/>
      <c r="P7" s="168"/>
      <c r="Q7" s="168"/>
      <c r="R7" s="169"/>
      <c r="S7" s="63"/>
    </row>
    <row r="8" spans="1:19" s="18" customFormat="1" ht="47" customHeight="1" thickBot="1" x14ac:dyDescent="0.4">
      <c r="A8" s="145" t="s">
        <v>18</v>
      </c>
      <c r="B8" s="146" t="s">
        <v>220</v>
      </c>
      <c r="C8" s="147"/>
      <c r="D8" s="147"/>
      <c r="E8" s="147"/>
      <c r="F8" s="147"/>
      <c r="G8" s="147"/>
      <c r="H8" s="148"/>
      <c r="I8" s="16">
        <f t="shared" ref="I8:I13" si="1">1/3</f>
        <v>0.33333333333333331</v>
      </c>
      <c r="J8" s="48"/>
      <c r="K8" s="49" t="str">
        <f>_xlfn.XLOOKUP(J8, Rubric!$A$2:$A$6, Rubric!$B$2:$B$6, "")</f>
        <v/>
      </c>
      <c r="L8" s="167"/>
      <c r="M8" s="168"/>
      <c r="N8" s="168"/>
      <c r="O8" s="168"/>
      <c r="P8" s="168"/>
      <c r="Q8" s="168"/>
      <c r="R8" s="169"/>
      <c r="S8" s="63"/>
    </row>
    <row r="9" spans="1:19" s="18" customFormat="1" ht="47" customHeight="1" thickBot="1" x14ac:dyDescent="0.4">
      <c r="A9" s="145"/>
      <c r="B9" s="146" t="s">
        <v>112</v>
      </c>
      <c r="C9" s="147"/>
      <c r="D9" s="147"/>
      <c r="E9" s="147"/>
      <c r="F9" s="147"/>
      <c r="G9" s="147"/>
      <c r="H9" s="148"/>
      <c r="I9" s="16">
        <f t="shared" si="1"/>
        <v>0.33333333333333331</v>
      </c>
      <c r="J9" s="48"/>
      <c r="K9" s="49" t="str">
        <f>_xlfn.XLOOKUP(J9, Rubric!$A$2:$A$6, Rubric!$B$2:$B$6, "")</f>
        <v/>
      </c>
      <c r="L9" s="167"/>
      <c r="M9" s="168"/>
      <c r="N9" s="168"/>
      <c r="O9" s="168"/>
      <c r="P9" s="168"/>
      <c r="Q9" s="168"/>
      <c r="R9" s="169"/>
      <c r="S9" s="63"/>
    </row>
    <row r="10" spans="1:19" s="18" customFormat="1" ht="47" customHeight="1" thickBot="1" x14ac:dyDescent="0.4">
      <c r="A10" s="145"/>
      <c r="B10" s="146" t="s">
        <v>113</v>
      </c>
      <c r="C10" s="147"/>
      <c r="D10" s="147"/>
      <c r="E10" s="147"/>
      <c r="F10" s="147"/>
      <c r="G10" s="147"/>
      <c r="H10" s="148"/>
      <c r="I10" s="16">
        <f t="shared" si="1"/>
        <v>0.33333333333333331</v>
      </c>
      <c r="J10" s="48"/>
      <c r="K10" s="49" t="str">
        <f>_xlfn.XLOOKUP(J10, Rubric!$A$2:$A$6, Rubric!$B$2:$B$6, "")</f>
        <v/>
      </c>
      <c r="L10" s="167"/>
      <c r="M10" s="168"/>
      <c r="N10" s="168"/>
      <c r="O10" s="168"/>
      <c r="P10" s="168"/>
      <c r="Q10" s="168"/>
      <c r="R10" s="169"/>
      <c r="S10" s="63"/>
    </row>
    <row r="11" spans="1:19" s="18" customFormat="1" ht="47" customHeight="1" thickTop="1" thickBot="1" x14ac:dyDescent="0.4">
      <c r="A11" s="144" t="s">
        <v>19</v>
      </c>
      <c r="B11" s="146" t="s">
        <v>134</v>
      </c>
      <c r="C11" s="147"/>
      <c r="D11" s="147"/>
      <c r="E11" s="147"/>
      <c r="F11" s="147"/>
      <c r="G11" s="147"/>
      <c r="H11" s="148"/>
      <c r="I11" s="16">
        <f t="shared" si="1"/>
        <v>0.33333333333333331</v>
      </c>
      <c r="J11" s="48"/>
      <c r="K11" s="49" t="str">
        <f>_xlfn.XLOOKUP(J11, Rubric!$A$2:$A$6, Rubric!$B$2:$B$6, "")</f>
        <v/>
      </c>
      <c r="L11" s="167"/>
      <c r="M11" s="168"/>
      <c r="N11" s="168"/>
      <c r="O11" s="168"/>
      <c r="P11" s="168"/>
      <c r="Q11" s="168"/>
      <c r="R11" s="169"/>
      <c r="S11" s="63"/>
    </row>
    <row r="12" spans="1:19" s="18" customFormat="1" ht="47" customHeight="1" thickBot="1" x14ac:dyDescent="0.4">
      <c r="A12" s="145"/>
      <c r="B12" s="162" t="s">
        <v>114</v>
      </c>
      <c r="C12" s="163"/>
      <c r="D12" s="163"/>
      <c r="E12" s="163"/>
      <c r="F12" s="163"/>
      <c r="G12" s="163"/>
      <c r="H12" s="164"/>
      <c r="I12" s="16">
        <f t="shared" si="1"/>
        <v>0.33333333333333331</v>
      </c>
      <c r="J12" s="48"/>
      <c r="K12" s="49" t="str">
        <f>_xlfn.XLOOKUP(J12, Rubric!$A$2:$A$6, Rubric!$B$2:$B$6, "")</f>
        <v/>
      </c>
      <c r="L12" s="167"/>
      <c r="M12" s="168"/>
      <c r="N12" s="168"/>
      <c r="O12" s="168"/>
      <c r="P12" s="168"/>
      <c r="Q12" s="168"/>
      <c r="R12" s="169"/>
      <c r="S12" s="63"/>
    </row>
    <row r="13" spans="1:19" s="18" customFormat="1" ht="47" customHeight="1" thickBot="1" x14ac:dyDescent="0.4">
      <c r="A13" s="145"/>
      <c r="B13" s="152" t="s">
        <v>115</v>
      </c>
      <c r="C13" s="153"/>
      <c r="D13" s="153"/>
      <c r="E13" s="153"/>
      <c r="F13" s="153"/>
      <c r="G13" s="153"/>
      <c r="H13" s="154"/>
      <c r="I13" s="16">
        <f t="shared" si="1"/>
        <v>0.33333333333333331</v>
      </c>
      <c r="J13" s="48"/>
      <c r="K13" s="49" t="str">
        <f>_xlfn.XLOOKUP(J13, Rubric!$A$2:$A$6, Rubric!$B$2:$B$6, "")</f>
        <v/>
      </c>
      <c r="L13" s="170"/>
      <c r="M13" s="171"/>
      <c r="N13" s="171"/>
      <c r="O13" s="171"/>
      <c r="P13" s="171"/>
      <c r="Q13" s="171"/>
      <c r="R13" s="172"/>
      <c r="S13" s="63"/>
    </row>
    <row r="14" spans="1:19" x14ac:dyDescent="0.3">
      <c r="A14" s="74"/>
      <c r="B14" s="70"/>
      <c r="C14" s="70"/>
      <c r="D14" s="70"/>
      <c r="E14" s="70"/>
      <c r="F14" s="70"/>
      <c r="G14" s="70"/>
      <c r="H14" s="70"/>
      <c r="I14" s="70"/>
      <c r="J14" s="70"/>
      <c r="K14" s="71"/>
      <c r="L14" s="70"/>
      <c r="M14" s="70"/>
      <c r="N14" s="70"/>
      <c r="O14" s="70"/>
      <c r="P14" s="70"/>
      <c r="Q14" s="70"/>
      <c r="R14" s="72"/>
      <c r="S14" s="61"/>
    </row>
    <row r="15" spans="1:19" x14ac:dyDescent="0.3">
      <c r="A15" s="75"/>
      <c r="B15" s="76"/>
      <c r="C15" s="76"/>
      <c r="D15" s="76"/>
      <c r="E15" s="76"/>
      <c r="F15" s="76"/>
      <c r="G15" s="76"/>
      <c r="H15" s="76"/>
      <c r="I15" s="77"/>
      <c r="J15" s="78"/>
      <c r="K15" s="78"/>
      <c r="L15" s="76"/>
      <c r="M15" s="76"/>
      <c r="N15" s="76"/>
      <c r="O15" s="76"/>
      <c r="P15" s="76"/>
      <c r="Q15" s="76"/>
      <c r="R15" s="76"/>
      <c r="S15" s="68"/>
    </row>
  </sheetData>
  <sheetProtection algorithmName="SHA-512" hashValue="G/voi5qvWLnM7D/Hx7kV9kebl3eTAgnZQRAejaHnqiXhV//uzXSnzWMdHwkx8mpcvrGkDU+v2ZumBhdxcFC++Q==" saltValue="vgdUYw3qOL80wWoF+UZd9Q==" spinCount="100000" sheet="1" objects="1" scenarios="1"/>
  <mergeCells count="25">
    <mergeCell ref="L3:R3"/>
    <mergeCell ref="B8:H8"/>
    <mergeCell ref="B3:H3"/>
    <mergeCell ref="L6:R6"/>
    <mergeCell ref="B7:H7"/>
    <mergeCell ref="L8:R8"/>
    <mergeCell ref="B6:H6"/>
    <mergeCell ref="L4:R4"/>
    <mergeCell ref="L7:R7"/>
    <mergeCell ref="B4:H4"/>
    <mergeCell ref="B5:H5"/>
    <mergeCell ref="L5:R5"/>
    <mergeCell ref="A4:A7"/>
    <mergeCell ref="A8:A10"/>
    <mergeCell ref="A11:A13"/>
    <mergeCell ref="L12:R12"/>
    <mergeCell ref="L13:R13"/>
    <mergeCell ref="L9:R9"/>
    <mergeCell ref="B9:H9"/>
    <mergeCell ref="B11:H11"/>
    <mergeCell ref="L10:R10"/>
    <mergeCell ref="B10:H10"/>
    <mergeCell ref="L11:R11"/>
    <mergeCell ref="B13:H13"/>
    <mergeCell ref="B12:H12"/>
  </mergeCells>
  <conditionalFormatting sqref="B46">
    <cfRule type="expression" dxfId="47" priority="16">
      <formula>$B$1  &lt;= 1</formula>
    </cfRule>
  </conditionalFormatting>
  <conditionalFormatting sqref="C3">
    <cfRule type="colorScale" priority="17">
      <colorScale>
        <cfvo type="num" val="1"/>
        <cfvo type="num" val="3"/>
        <cfvo type="num" val="5"/>
        <color rgb="FFFF0000"/>
        <color rgb="FFFFFF00"/>
        <color rgb="FF00FF00"/>
      </colorScale>
    </cfRule>
  </conditionalFormatting>
  <conditionalFormatting sqref="J4:J13">
    <cfRule type="expression" dxfId="46" priority="1">
      <formula>$K4 = 0</formula>
    </cfRule>
    <cfRule type="expression" dxfId="45" priority="2">
      <formula>$K4 = 0.25</formula>
    </cfRule>
    <cfRule type="expression" dxfId="44" priority="3">
      <formula>$K4 = 0.5</formula>
    </cfRule>
    <cfRule type="expression" dxfId="43" priority="4">
      <formula>$K4 = 0.75</formula>
    </cfRule>
    <cfRule type="expression" dxfId="42" priority="5">
      <formula>$K4 &gt;= 1</formula>
    </cfRule>
  </conditionalFormatting>
  <pageMargins left="0.7" right="0.7" top="0.75" bottom="0.75" header="0.3" footer="0.3"/>
  <headerFooter>
    <oddHeader>&amp;C&amp;"Aptos"&amp;10&amp;K0000FF OFFICIAL&amp;1#_x000D_</oddHeader>
    <oddFooter>&amp;C_x000D_&amp;1#&amp;"Aptos"&amp;10&amp;K0000FF OFFICIAL</oddFooter>
  </headerFooter>
  <extLst>
    <ext xmlns:x14="http://schemas.microsoft.com/office/spreadsheetml/2009/9/main" uri="{CCE6A557-97BC-4b89-ADB6-D9C93CAAB3DF}">
      <x14:dataValidations xmlns:xm="http://schemas.microsoft.com/office/excel/2006/main" count="1">
        <x14:dataValidation type="list" allowBlank="1" showErrorMessage="1" xr:uid="{FF60C93D-24E0-43A0-A097-E452AC303C59}">
          <x14:formula1>
            <xm:f>Rubric!$A$2:$A$6</xm:f>
          </x14:formula1>
          <xm:sqref>J4:J13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5"/>
  <sheetViews>
    <sheetView zoomScale="120" zoomScaleNormal="120" workbookViewId="0"/>
  </sheetViews>
  <sheetFormatPr defaultColWidth="9.1796875" defaultRowHeight="13" x14ac:dyDescent="0.3"/>
  <cols>
    <col min="1" max="1" width="27.36328125" style="12" customWidth="1"/>
    <col min="2" max="2" width="10.54296875" style="12" customWidth="1"/>
    <col min="3" max="3" width="15.54296875" style="12" customWidth="1"/>
    <col min="4" max="7" width="9.1796875" style="12"/>
    <col min="8" max="8" width="26" style="12" customWidth="1"/>
    <col min="9" max="9" width="9.453125" style="13" hidden="1" customWidth="1"/>
    <col min="10" max="10" width="19.453125" style="14" customWidth="1"/>
    <col min="11" max="11" width="9" style="14" hidden="1" customWidth="1"/>
    <col min="12" max="17" width="9.1796875" style="12"/>
    <col min="18" max="18" width="27.26953125" style="12" customWidth="1"/>
    <col min="19" max="16384" width="9.1796875" style="12"/>
  </cols>
  <sheetData>
    <row r="1" spans="1:19" ht="20" customHeight="1" x14ac:dyDescent="0.3">
      <c r="A1" s="80" t="s">
        <v>43</v>
      </c>
      <c r="B1" s="51">
        <f>SUMPRODUCT(K4:K13,$I$4:$I$13)</f>
        <v>0</v>
      </c>
      <c r="C1" s="81" t="str">
        <f>IF(B1&lt;1.1,"Starting out",IF(B1&lt;2.1,"Improving",IF(B1&lt;3,"Accelerating","")))</f>
        <v>Starting out</v>
      </c>
      <c r="D1" s="53"/>
      <c r="E1" s="53"/>
      <c r="F1" s="53"/>
      <c r="G1" s="53"/>
      <c r="H1" s="53"/>
      <c r="I1" s="54"/>
      <c r="J1" s="55"/>
      <c r="K1" s="55"/>
      <c r="L1" s="53"/>
      <c r="M1" s="53"/>
      <c r="N1" s="53"/>
      <c r="O1" s="53"/>
      <c r="P1" s="53"/>
      <c r="Q1" s="53"/>
      <c r="R1" s="53"/>
      <c r="S1" s="56"/>
    </row>
    <row r="2" spans="1:19" ht="11" customHeight="1" x14ac:dyDescent="0.3">
      <c r="A2" s="79"/>
      <c r="B2" s="58"/>
      <c r="C2" s="58"/>
      <c r="D2" s="58"/>
      <c r="E2" s="58"/>
      <c r="F2" s="58"/>
      <c r="G2" s="58"/>
      <c r="H2" s="58"/>
      <c r="I2" s="59"/>
      <c r="J2" s="60"/>
      <c r="K2" s="60"/>
      <c r="L2" s="58"/>
      <c r="M2" s="58"/>
      <c r="N2" s="58"/>
      <c r="O2" s="58"/>
      <c r="P2" s="58"/>
      <c r="Q2" s="58"/>
      <c r="R2" s="58"/>
      <c r="S2" s="61"/>
    </row>
    <row r="3" spans="1:19" ht="13.5" thickBot="1" x14ac:dyDescent="0.35">
      <c r="A3" s="62" t="s">
        <v>14</v>
      </c>
      <c r="B3" s="161" t="s">
        <v>15</v>
      </c>
      <c r="C3" s="161"/>
      <c r="D3" s="161"/>
      <c r="E3" s="161"/>
      <c r="F3" s="161"/>
      <c r="G3" s="161"/>
      <c r="H3" s="161"/>
      <c r="I3" s="15" t="s">
        <v>16</v>
      </c>
      <c r="J3" s="47" t="s">
        <v>20</v>
      </c>
      <c r="K3" s="15" t="s">
        <v>21</v>
      </c>
      <c r="L3" s="161" t="s">
        <v>17</v>
      </c>
      <c r="M3" s="161"/>
      <c r="N3" s="161"/>
      <c r="O3" s="161"/>
      <c r="P3" s="161"/>
      <c r="Q3" s="161"/>
      <c r="R3" s="161"/>
      <c r="S3" s="61"/>
    </row>
    <row r="4" spans="1:19" s="18" customFormat="1" ht="47" customHeight="1" thickBot="1" x14ac:dyDescent="0.4">
      <c r="A4" s="182" t="s">
        <v>42</v>
      </c>
      <c r="B4" s="179" t="s">
        <v>221</v>
      </c>
      <c r="C4" s="180"/>
      <c r="D4" s="180"/>
      <c r="E4" s="180"/>
      <c r="F4" s="180"/>
      <c r="G4" s="180"/>
      <c r="H4" s="181"/>
      <c r="I4" s="16">
        <f>1/3</f>
        <v>0.33333333333333331</v>
      </c>
      <c r="J4" s="48"/>
      <c r="K4" s="49" t="str">
        <f>_xlfn.XLOOKUP(J4, Rubric!$A$2:$A$6, Rubric!$B$2:$B$6, "")</f>
        <v/>
      </c>
      <c r="L4" s="149"/>
      <c r="M4" s="150"/>
      <c r="N4" s="150"/>
      <c r="O4" s="150"/>
      <c r="P4" s="150"/>
      <c r="Q4" s="150"/>
      <c r="R4" s="151"/>
      <c r="S4" s="63"/>
    </row>
    <row r="5" spans="1:19" s="18" customFormat="1" ht="47" customHeight="1" thickBot="1" x14ac:dyDescent="0.4">
      <c r="A5" s="183"/>
      <c r="B5" s="179" t="s">
        <v>118</v>
      </c>
      <c r="C5" s="180"/>
      <c r="D5" s="180"/>
      <c r="E5" s="180"/>
      <c r="F5" s="180"/>
      <c r="G5" s="180"/>
      <c r="H5" s="181"/>
      <c r="I5" s="16">
        <f t="shared" ref="I5:I6" si="0">1/3</f>
        <v>0.33333333333333331</v>
      </c>
      <c r="J5" s="48"/>
      <c r="K5" s="49" t="str">
        <f>_xlfn.XLOOKUP(J5, Rubric!$A$2:$A$6, Rubric!$B$2:$B$6, "")</f>
        <v/>
      </c>
      <c r="L5" s="149"/>
      <c r="M5" s="150"/>
      <c r="N5" s="150"/>
      <c r="O5" s="150"/>
      <c r="P5" s="150"/>
      <c r="Q5" s="150"/>
      <c r="R5" s="151"/>
      <c r="S5" s="63"/>
    </row>
    <row r="6" spans="1:19" s="18" customFormat="1" ht="47" customHeight="1" thickBot="1" x14ac:dyDescent="0.4">
      <c r="A6" s="184"/>
      <c r="B6" s="179" t="s">
        <v>119</v>
      </c>
      <c r="C6" s="180"/>
      <c r="D6" s="180"/>
      <c r="E6" s="180"/>
      <c r="F6" s="180"/>
      <c r="G6" s="180"/>
      <c r="H6" s="181"/>
      <c r="I6" s="16">
        <f t="shared" si="0"/>
        <v>0.33333333333333331</v>
      </c>
      <c r="J6" s="48"/>
      <c r="K6" s="49" t="str">
        <f>_xlfn.XLOOKUP(J6, Rubric!$A$2:$A$6, Rubric!$B$2:$B$6, "")</f>
        <v/>
      </c>
      <c r="L6" s="149"/>
      <c r="M6" s="150"/>
      <c r="N6" s="150"/>
      <c r="O6" s="150"/>
      <c r="P6" s="150"/>
      <c r="Q6" s="150"/>
      <c r="R6" s="151"/>
      <c r="S6" s="63"/>
    </row>
    <row r="7" spans="1:19" s="18" customFormat="1" ht="47" customHeight="1" thickBot="1" x14ac:dyDescent="0.4">
      <c r="A7" s="145" t="s">
        <v>18</v>
      </c>
      <c r="B7" s="179" t="s">
        <v>222</v>
      </c>
      <c r="C7" s="180"/>
      <c r="D7" s="180"/>
      <c r="E7" s="180"/>
      <c r="F7" s="180"/>
      <c r="G7" s="180"/>
      <c r="H7" s="181"/>
      <c r="I7" s="16">
        <f>1/4</f>
        <v>0.25</v>
      </c>
      <c r="J7" s="48"/>
      <c r="K7" s="49" t="str">
        <f>_xlfn.XLOOKUP(J7, Rubric!$A$2:$A$6, Rubric!$B$2:$B$6, "")</f>
        <v/>
      </c>
      <c r="L7" s="149"/>
      <c r="M7" s="150"/>
      <c r="N7" s="150"/>
      <c r="O7" s="150"/>
      <c r="P7" s="150"/>
      <c r="Q7" s="150"/>
      <c r="R7" s="151"/>
      <c r="S7" s="63"/>
    </row>
    <row r="8" spans="1:19" s="18" customFormat="1" ht="47" customHeight="1" thickBot="1" x14ac:dyDescent="0.4">
      <c r="A8" s="145"/>
      <c r="B8" s="179" t="s">
        <v>223</v>
      </c>
      <c r="C8" s="180"/>
      <c r="D8" s="180"/>
      <c r="E8" s="180"/>
      <c r="F8" s="180"/>
      <c r="G8" s="180"/>
      <c r="H8" s="181"/>
      <c r="I8" s="16">
        <f>1/4</f>
        <v>0.25</v>
      </c>
      <c r="J8" s="48"/>
      <c r="K8" s="17" t="str">
        <f>_xlfn.XLOOKUP(J8, Rubric!$A$2:$A$6, Rubric!$B$2:$B$6, "")</f>
        <v/>
      </c>
      <c r="L8" s="149"/>
      <c r="M8" s="150"/>
      <c r="N8" s="150"/>
      <c r="O8" s="150"/>
      <c r="P8" s="150"/>
      <c r="Q8" s="150"/>
      <c r="R8" s="151"/>
      <c r="S8" s="63"/>
    </row>
    <row r="9" spans="1:19" s="18" customFormat="1" ht="47" customHeight="1" thickBot="1" x14ac:dyDescent="0.4">
      <c r="A9" s="145"/>
      <c r="B9" s="179" t="s">
        <v>120</v>
      </c>
      <c r="C9" s="180"/>
      <c r="D9" s="180"/>
      <c r="E9" s="180"/>
      <c r="F9" s="180"/>
      <c r="G9" s="180"/>
      <c r="H9" s="181"/>
      <c r="I9" s="16">
        <f t="shared" ref="I9:I10" si="1">1/4</f>
        <v>0.25</v>
      </c>
      <c r="J9" s="48"/>
      <c r="K9" s="17" t="str">
        <f>_xlfn.XLOOKUP(J9, Rubric!$A$2:$A$6, Rubric!$B$2:$B$6, "")</f>
        <v/>
      </c>
      <c r="L9" s="149"/>
      <c r="M9" s="150"/>
      <c r="N9" s="150"/>
      <c r="O9" s="150"/>
      <c r="P9" s="150"/>
      <c r="Q9" s="150"/>
      <c r="R9" s="151"/>
      <c r="S9" s="63"/>
    </row>
    <row r="10" spans="1:19" s="18" customFormat="1" ht="47" customHeight="1" thickBot="1" x14ac:dyDescent="0.4">
      <c r="A10" s="145"/>
      <c r="B10" s="179" t="s">
        <v>121</v>
      </c>
      <c r="C10" s="180"/>
      <c r="D10" s="180"/>
      <c r="E10" s="180"/>
      <c r="F10" s="180"/>
      <c r="G10" s="180"/>
      <c r="H10" s="181"/>
      <c r="I10" s="16">
        <f t="shared" si="1"/>
        <v>0.25</v>
      </c>
      <c r="J10" s="48"/>
      <c r="K10" s="17" t="str">
        <f>_xlfn.XLOOKUP(J10, Rubric!$A$2:$A$6, Rubric!$B$2:$B$6, "")</f>
        <v/>
      </c>
      <c r="L10" s="149"/>
      <c r="M10" s="150"/>
      <c r="N10" s="150"/>
      <c r="O10" s="150"/>
      <c r="P10" s="150"/>
      <c r="Q10" s="150"/>
      <c r="R10" s="151"/>
      <c r="S10" s="63"/>
    </row>
    <row r="11" spans="1:19" s="18" customFormat="1" ht="47" customHeight="1" thickTop="1" thickBot="1" x14ac:dyDescent="0.4">
      <c r="A11" s="144" t="s">
        <v>19</v>
      </c>
      <c r="B11" s="179" t="s">
        <v>224</v>
      </c>
      <c r="C11" s="180"/>
      <c r="D11" s="180"/>
      <c r="E11" s="180"/>
      <c r="F11" s="180"/>
      <c r="G11" s="180"/>
      <c r="H11" s="181"/>
      <c r="I11" s="16">
        <f>1/3</f>
        <v>0.33333333333333331</v>
      </c>
      <c r="J11" s="48"/>
      <c r="K11" s="17" t="str">
        <f>_xlfn.XLOOKUP(J11, Rubric!$A$2:$A$6, Rubric!$B$2:$B$6, "")</f>
        <v/>
      </c>
      <c r="L11" s="149"/>
      <c r="M11" s="150"/>
      <c r="N11" s="150"/>
      <c r="O11" s="150"/>
      <c r="P11" s="150"/>
      <c r="Q11" s="150"/>
      <c r="R11" s="151"/>
      <c r="S11" s="63"/>
    </row>
    <row r="12" spans="1:19" s="18" customFormat="1" ht="47" customHeight="1" thickBot="1" x14ac:dyDescent="0.4">
      <c r="A12" s="145"/>
      <c r="B12" s="179" t="s">
        <v>122</v>
      </c>
      <c r="C12" s="180"/>
      <c r="D12" s="180"/>
      <c r="E12" s="180"/>
      <c r="F12" s="180"/>
      <c r="G12" s="180"/>
      <c r="H12" s="181"/>
      <c r="I12" s="16">
        <f t="shared" ref="I12:I13" si="2">1/3</f>
        <v>0.33333333333333331</v>
      </c>
      <c r="J12" s="48"/>
      <c r="K12" s="17" t="str">
        <f>_xlfn.XLOOKUP(J12, Rubric!$A$2:$A$6, Rubric!$B$2:$B$6, "")</f>
        <v/>
      </c>
      <c r="L12" s="149"/>
      <c r="M12" s="150"/>
      <c r="N12" s="150"/>
      <c r="O12" s="150"/>
      <c r="P12" s="150"/>
      <c r="Q12" s="150"/>
      <c r="R12" s="151"/>
      <c r="S12" s="63"/>
    </row>
    <row r="13" spans="1:19" s="18" customFormat="1" ht="55" customHeight="1" thickBot="1" x14ac:dyDescent="0.4">
      <c r="A13" s="145"/>
      <c r="B13" s="179" t="s">
        <v>225</v>
      </c>
      <c r="C13" s="180"/>
      <c r="D13" s="180"/>
      <c r="E13" s="180"/>
      <c r="F13" s="180"/>
      <c r="G13" s="180"/>
      <c r="H13" s="181"/>
      <c r="I13" s="16">
        <f t="shared" si="2"/>
        <v>0.33333333333333331</v>
      </c>
      <c r="J13" s="48"/>
      <c r="K13" s="17" t="str">
        <f>_xlfn.XLOOKUP(J13, Rubric!$A$2:$A$6, Rubric!$B$2:$B$6, "")</f>
        <v/>
      </c>
      <c r="L13" s="149"/>
      <c r="M13" s="150"/>
      <c r="N13" s="150"/>
      <c r="O13" s="150"/>
      <c r="P13" s="150"/>
      <c r="Q13" s="150"/>
      <c r="R13" s="151"/>
      <c r="S13" s="63"/>
    </row>
    <row r="14" spans="1:19" x14ac:dyDescent="0.3">
      <c r="A14" s="57"/>
      <c r="B14" s="58"/>
      <c r="C14" s="58"/>
      <c r="D14" s="58"/>
      <c r="E14" s="58"/>
      <c r="F14" s="58"/>
      <c r="G14" s="58"/>
      <c r="H14" s="58"/>
      <c r="I14" s="58"/>
      <c r="J14" s="58"/>
      <c r="K14" s="60"/>
      <c r="L14" s="58"/>
      <c r="M14" s="58"/>
      <c r="N14" s="58"/>
      <c r="O14" s="58"/>
      <c r="P14" s="58"/>
      <c r="Q14" s="58"/>
      <c r="R14" s="58"/>
      <c r="S14" s="61"/>
    </row>
    <row r="15" spans="1:19" x14ac:dyDescent="0.3">
      <c r="A15" s="64"/>
      <c r="B15" s="65"/>
      <c r="C15" s="65"/>
      <c r="D15" s="65"/>
      <c r="E15" s="65"/>
      <c r="F15" s="65"/>
      <c r="G15" s="65"/>
      <c r="H15" s="65"/>
      <c r="I15" s="66"/>
      <c r="J15" s="67"/>
      <c r="K15" s="67"/>
      <c r="L15" s="65"/>
      <c r="M15" s="65"/>
      <c r="N15" s="65"/>
      <c r="O15" s="65"/>
      <c r="P15" s="65"/>
      <c r="Q15" s="65"/>
      <c r="R15" s="65"/>
      <c r="S15" s="68"/>
    </row>
  </sheetData>
  <sheetProtection algorithmName="SHA-512" hashValue="GwtcnJ9cwXTkbeUKMDfLF3OBgXQ+g2aGUEqqT4b++nEskp6gdugUQ6Qobsy0U0gVXplcArBY6Aw6mZhW16EK/g==" saltValue="iePiX7PX+V/EigS2xI9Jtg==" spinCount="100000" sheet="1" objects="1" scenarios="1"/>
  <mergeCells count="25">
    <mergeCell ref="L3:R3"/>
    <mergeCell ref="B6:H6"/>
    <mergeCell ref="L7:R7"/>
    <mergeCell ref="B7:H7"/>
    <mergeCell ref="B3:H3"/>
    <mergeCell ref="B5:H5"/>
    <mergeCell ref="L5:R5"/>
    <mergeCell ref="A4:A6"/>
    <mergeCell ref="A7:A10"/>
    <mergeCell ref="B9:H9"/>
    <mergeCell ref="L9:R9"/>
    <mergeCell ref="B11:H11"/>
    <mergeCell ref="L10:R10"/>
    <mergeCell ref="L11:R11"/>
    <mergeCell ref="B8:H8"/>
    <mergeCell ref="L6:R6"/>
    <mergeCell ref="L4:R4"/>
    <mergeCell ref="B4:H4"/>
    <mergeCell ref="L8:R8"/>
    <mergeCell ref="B12:H12"/>
    <mergeCell ref="L12:R12"/>
    <mergeCell ref="B10:H10"/>
    <mergeCell ref="A11:A13"/>
    <mergeCell ref="B13:H13"/>
    <mergeCell ref="L13:R13"/>
  </mergeCells>
  <conditionalFormatting sqref="B46">
    <cfRule type="expression" dxfId="41" priority="6">
      <formula>$B$1  &lt;= 1</formula>
    </cfRule>
  </conditionalFormatting>
  <conditionalFormatting sqref="C3">
    <cfRule type="colorScale" priority="7">
      <colorScale>
        <cfvo type="num" val="1"/>
        <cfvo type="num" val="3"/>
        <cfvo type="num" val="5"/>
        <color rgb="FFFF0000"/>
        <color rgb="FFFFFF00"/>
        <color rgb="FF00FF00"/>
      </colorScale>
    </cfRule>
  </conditionalFormatting>
  <conditionalFormatting sqref="J4:J13">
    <cfRule type="expression" dxfId="40" priority="1">
      <formula>$K4 = 0</formula>
    </cfRule>
    <cfRule type="expression" dxfId="39" priority="2">
      <formula>$K4 = 0.25</formula>
    </cfRule>
    <cfRule type="expression" dxfId="38" priority="3">
      <formula>$K4 = 0.5</formula>
    </cfRule>
    <cfRule type="expression" dxfId="37" priority="4">
      <formula>$K4 = 0.75</formula>
    </cfRule>
    <cfRule type="expression" dxfId="36" priority="5">
      <formula>$K4 &gt;= 1</formula>
    </cfRule>
  </conditionalFormatting>
  <pageMargins left="0.7" right="0.7" top="0.75" bottom="0.75" header="0.3" footer="0.3"/>
  <headerFooter>
    <oddHeader>&amp;C&amp;"Aptos"&amp;10&amp;K0000FF OFFICIAL&amp;1#_x000D_</oddHeader>
    <oddFooter>&amp;C_x000D_&amp;1#&amp;"Aptos"&amp;10&amp;K0000FF OFFICIAL</oddFooter>
  </headerFooter>
  <extLst>
    <ext xmlns:x14="http://schemas.microsoft.com/office/spreadsheetml/2009/9/main" uri="{CCE6A557-97BC-4b89-ADB6-D9C93CAAB3DF}">
      <x14:dataValidations xmlns:xm="http://schemas.microsoft.com/office/excel/2006/main" count="1">
        <x14:dataValidation type="list" allowBlank="1" showErrorMessage="1" xr:uid="{E0042811-36E7-455E-929C-AE98CD915278}">
          <x14:formula1>
            <xm:f>Rubric!$A$2:$A$6</xm:f>
          </x14:formula1>
          <xm:sqref>J4:J13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4A61-BCFC-4D4A-B483-E73448D5D042}">
  <sheetPr>
    <pageSetUpPr fitToPage="1"/>
  </sheetPr>
  <dimension ref="A1:F13"/>
  <sheetViews>
    <sheetView zoomScale="120" zoomScaleNormal="120" workbookViewId="0">
      <selection sqref="A1:E1"/>
    </sheetView>
  </sheetViews>
  <sheetFormatPr defaultRowHeight="14.5" x14ac:dyDescent="0.35"/>
  <cols>
    <col min="1" max="2" width="34.7265625" customWidth="1"/>
    <col min="3" max="5" width="44" customWidth="1"/>
  </cols>
  <sheetData>
    <row r="1" spans="1:6" ht="34.5" x14ac:dyDescent="0.35">
      <c r="A1" s="103" t="s">
        <v>47</v>
      </c>
      <c r="B1" s="104"/>
      <c r="C1" s="104"/>
      <c r="D1" s="104"/>
      <c r="E1" s="104"/>
      <c r="F1" s="82"/>
    </row>
    <row r="2" spans="1:6" ht="11.5" customHeight="1" thickBot="1" x14ac:dyDescent="0.4">
      <c r="A2" s="83"/>
      <c r="B2" s="26"/>
      <c r="C2" s="26"/>
      <c r="D2" s="26"/>
      <c r="E2" s="26"/>
      <c r="F2" s="84"/>
    </row>
    <row r="3" spans="1:6" ht="28.5" customHeight="1" thickBot="1" x14ac:dyDescent="0.4">
      <c r="A3" s="85" t="s">
        <v>1</v>
      </c>
      <c r="B3" s="7" t="s">
        <v>39</v>
      </c>
      <c r="C3" s="7" t="s">
        <v>42</v>
      </c>
      <c r="D3" s="7" t="s">
        <v>18</v>
      </c>
      <c r="E3" s="7" t="s">
        <v>19</v>
      </c>
      <c r="F3" s="84"/>
    </row>
    <row r="4" spans="1:6" ht="57" customHeight="1" thickTop="1" thickBot="1" x14ac:dyDescent="0.4">
      <c r="A4" s="105" t="s">
        <v>48</v>
      </c>
      <c r="B4" s="107" t="s">
        <v>7</v>
      </c>
      <c r="C4" s="10" t="s">
        <v>49</v>
      </c>
      <c r="D4" s="8" t="s">
        <v>216</v>
      </c>
      <c r="E4" s="8" t="s">
        <v>133</v>
      </c>
      <c r="F4" s="84"/>
    </row>
    <row r="5" spans="1:6" ht="57" customHeight="1" thickTop="1" thickBot="1" x14ac:dyDescent="0.4">
      <c r="A5" s="106"/>
      <c r="B5" s="108"/>
      <c r="C5" s="10" t="s">
        <v>215</v>
      </c>
      <c r="D5" s="10" t="s">
        <v>66</v>
      </c>
      <c r="E5" s="8" t="s">
        <v>132</v>
      </c>
      <c r="F5" s="84"/>
    </row>
    <row r="6" spans="1:6" ht="60.75" customHeight="1" thickBot="1" x14ac:dyDescent="0.4">
      <c r="A6" s="106"/>
      <c r="B6" s="109"/>
      <c r="C6" s="10" t="s">
        <v>65</v>
      </c>
      <c r="D6" s="10" t="s">
        <v>76</v>
      </c>
      <c r="E6" s="10" t="s">
        <v>157</v>
      </c>
      <c r="F6" s="84"/>
    </row>
    <row r="7" spans="1:6" ht="69.5" customHeight="1" thickTop="1" thickBot="1" x14ac:dyDescent="0.4">
      <c r="A7" s="106"/>
      <c r="B7" s="110" t="s">
        <v>169</v>
      </c>
      <c r="C7" s="11" t="s">
        <v>102</v>
      </c>
      <c r="D7" s="11" t="s">
        <v>91</v>
      </c>
      <c r="E7" s="11" t="s">
        <v>164</v>
      </c>
      <c r="F7" s="84"/>
    </row>
    <row r="8" spans="1:6" ht="60.75" customHeight="1" thickTop="1" thickBot="1" x14ac:dyDescent="0.4">
      <c r="A8" s="106"/>
      <c r="B8" s="111"/>
      <c r="C8" s="11" t="s">
        <v>89</v>
      </c>
      <c r="D8" s="11" t="s">
        <v>92</v>
      </c>
      <c r="E8" s="11" t="s">
        <v>159</v>
      </c>
      <c r="F8" s="84"/>
    </row>
    <row r="9" spans="1:6" ht="54" customHeight="1" thickTop="1" thickBot="1" x14ac:dyDescent="0.4">
      <c r="A9" s="106"/>
      <c r="B9" s="111"/>
      <c r="C9" s="11" t="s">
        <v>103</v>
      </c>
      <c r="D9" s="11" t="s">
        <v>186</v>
      </c>
      <c r="E9" s="11" t="s">
        <v>160</v>
      </c>
      <c r="F9" s="84"/>
    </row>
    <row r="10" spans="1:6" ht="56.25" customHeight="1" thickTop="1" thickBot="1" x14ac:dyDescent="0.4">
      <c r="A10" s="106"/>
      <c r="B10" s="112" t="s">
        <v>170</v>
      </c>
      <c r="C10" s="9" t="s">
        <v>90</v>
      </c>
      <c r="D10" s="9" t="s">
        <v>67</v>
      </c>
      <c r="E10" s="11" t="s">
        <v>100</v>
      </c>
      <c r="F10" s="84"/>
    </row>
    <row r="11" spans="1:6" ht="56.25" customHeight="1" thickTop="1" thickBot="1" x14ac:dyDescent="0.4">
      <c r="A11" s="106"/>
      <c r="B11" s="113"/>
      <c r="C11" s="9" t="s">
        <v>44</v>
      </c>
      <c r="D11" s="9" t="s">
        <v>61</v>
      </c>
      <c r="E11" s="11" t="s">
        <v>189</v>
      </c>
      <c r="F11" s="84"/>
    </row>
    <row r="12" spans="1:6" ht="54" customHeight="1" thickBot="1" x14ac:dyDescent="0.4">
      <c r="A12" s="106"/>
      <c r="B12" s="113"/>
      <c r="C12" s="9" t="s">
        <v>73</v>
      </c>
      <c r="D12" s="9" t="s">
        <v>68</v>
      </c>
      <c r="E12" s="9" t="s">
        <v>165</v>
      </c>
      <c r="F12" s="84"/>
    </row>
    <row r="13" spans="1:6" x14ac:dyDescent="0.35">
      <c r="A13" s="87"/>
      <c r="B13" s="88"/>
      <c r="C13" s="88"/>
      <c r="D13" s="88"/>
      <c r="E13" s="88"/>
      <c r="F13" s="89"/>
    </row>
  </sheetData>
  <sheetProtection algorithmName="SHA-512" hashValue="GD/XUHN0KaQumaD7QmXcwviKZrQQXEsdSCvItXjbnwOrYw/VL3P1jNhRU21g9j+J1U4TBJK6Pj9a4ghIKym7XQ==" saltValue="ijTHxxGtn8wDSQa1FtHHOA==" spinCount="100000" sheet="1" objects="1" scenarios="1"/>
  <mergeCells count="5">
    <mergeCell ref="A1:E1"/>
    <mergeCell ref="A4:A12"/>
    <mergeCell ref="B4:B6"/>
    <mergeCell ref="B7:B9"/>
    <mergeCell ref="B10:B12"/>
  </mergeCells>
  <pageMargins left="0.7" right="0.7" top="0.75" bottom="0.75" header="0.3" footer="0.3"/>
  <pageSetup paperSize="8" scale="9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5"/>
  <sheetViews>
    <sheetView zoomScale="120" zoomScaleNormal="120" workbookViewId="0"/>
  </sheetViews>
  <sheetFormatPr defaultColWidth="9.1796875" defaultRowHeight="13" x14ac:dyDescent="0.3"/>
  <cols>
    <col min="1" max="1" width="27.36328125" style="12" customWidth="1"/>
    <col min="2" max="2" width="10.54296875" style="12" customWidth="1"/>
    <col min="3" max="3" width="15.54296875" style="12" customWidth="1"/>
    <col min="4" max="7" width="9.1796875" style="12"/>
    <col min="8" max="8" width="25.26953125" style="12" customWidth="1"/>
    <col min="9" max="9" width="10.81640625" style="13" hidden="1" customWidth="1"/>
    <col min="10" max="10" width="19.453125" style="14" customWidth="1"/>
    <col min="11" max="11" width="9" style="14" hidden="1" customWidth="1"/>
    <col min="12" max="17" width="9.1796875" style="12"/>
    <col min="18" max="18" width="26.7265625" style="12" customWidth="1"/>
    <col min="19" max="16384" width="9.1796875" style="12"/>
  </cols>
  <sheetData>
    <row r="1" spans="1:19" ht="20" customHeight="1" x14ac:dyDescent="0.3">
      <c r="A1" s="50" t="s">
        <v>155</v>
      </c>
      <c r="B1" s="51">
        <f>SUMPRODUCT(K4:K13,$I$4:$I$13)</f>
        <v>0</v>
      </c>
      <c r="C1" s="52" t="str">
        <f>IF(B1&lt;1.1,"Starting out",IF(B1&lt;2.1,"Improving",IF(B1&lt;3,"Accelerating","")))</f>
        <v>Starting out</v>
      </c>
      <c r="D1" s="53"/>
      <c r="E1" s="53"/>
      <c r="F1" s="53"/>
      <c r="G1" s="53"/>
      <c r="H1" s="53"/>
      <c r="I1" s="54"/>
      <c r="J1" s="55"/>
      <c r="K1" s="55"/>
      <c r="L1" s="53"/>
      <c r="M1" s="53"/>
      <c r="N1" s="53"/>
      <c r="O1" s="53"/>
      <c r="P1" s="53"/>
      <c r="Q1" s="53"/>
      <c r="R1" s="53"/>
      <c r="S1" s="56"/>
    </row>
    <row r="2" spans="1:19" ht="10" customHeight="1" x14ac:dyDescent="0.3">
      <c r="A2" s="57"/>
      <c r="B2" s="58"/>
      <c r="C2" s="58"/>
      <c r="D2" s="58"/>
      <c r="E2" s="58"/>
      <c r="F2" s="58"/>
      <c r="G2" s="58"/>
      <c r="H2" s="58"/>
      <c r="I2" s="59"/>
      <c r="J2" s="60"/>
      <c r="K2" s="60"/>
      <c r="L2" s="58"/>
      <c r="M2" s="58"/>
      <c r="N2" s="58"/>
      <c r="O2" s="58"/>
      <c r="P2" s="58"/>
      <c r="Q2" s="58"/>
      <c r="R2" s="58"/>
      <c r="S2" s="61"/>
    </row>
    <row r="3" spans="1:19" ht="13.5" thickBot="1" x14ac:dyDescent="0.35">
      <c r="A3" s="62" t="s">
        <v>14</v>
      </c>
      <c r="B3" s="161" t="s">
        <v>15</v>
      </c>
      <c r="C3" s="161"/>
      <c r="D3" s="161"/>
      <c r="E3" s="161"/>
      <c r="F3" s="161"/>
      <c r="G3" s="161"/>
      <c r="H3" s="161"/>
      <c r="I3" s="15" t="s">
        <v>16</v>
      </c>
      <c r="J3" s="47" t="s">
        <v>20</v>
      </c>
      <c r="K3" s="15" t="s">
        <v>21</v>
      </c>
      <c r="L3" s="161" t="s">
        <v>17</v>
      </c>
      <c r="M3" s="161"/>
      <c r="N3" s="161"/>
      <c r="O3" s="161"/>
      <c r="P3" s="161"/>
      <c r="Q3" s="161"/>
      <c r="R3" s="161"/>
      <c r="S3" s="61"/>
    </row>
    <row r="4" spans="1:19" s="18" customFormat="1" ht="47" customHeight="1" thickBot="1" x14ac:dyDescent="0.4">
      <c r="A4" s="182" t="s">
        <v>42</v>
      </c>
      <c r="B4" s="179" t="s">
        <v>123</v>
      </c>
      <c r="C4" s="180"/>
      <c r="D4" s="180"/>
      <c r="E4" s="180"/>
      <c r="F4" s="180"/>
      <c r="G4" s="180"/>
      <c r="H4" s="181"/>
      <c r="I4" s="16">
        <f>1/3</f>
        <v>0.33333333333333331</v>
      </c>
      <c r="J4" s="48"/>
      <c r="K4" s="49" t="str">
        <f>_xlfn.XLOOKUP(J4, Rubric!$A$2:$A$6, Rubric!$B$2:$B$6, "")</f>
        <v/>
      </c>
      <c r="L4" s="173"/>
      <c r="M4" s="174"/>
      <c r="N4" s="174"/>
      <c r="O4" s="174"/>
      <c r="P4" s="174"/>
      <c r="Q4" s="174"/>
      <c r="R4" s="175"/>
      <c r="S4" s="63"/>
    </row>
    <row r="5" spans="1:19" s="18" customFormat="1" ht="47" customHeight="1" thickBot="1" x14ac:dyDescent="0.4">
      <c r="A5" s="183"/>
      <c r="B5" s="179" t="s">
        <v>226</v>
      </c>
      <c r="C5" s="180"/>
      <c r="D5" s="180"/>
      <c r="E5" s="180"/>
      <c r="F5" s="180"/>
      <c r="G5" s="180"/>
      <c r="H5" s="181"/>
      <c r="I5" s="16">
        <f t="shared" ref="I5:I6" si="0">1/3</f>
        <v>0.33333333333333331</v>
      </c>
      <c r="J5" s="48"/>
      <c r="K5" s="17" t="str">
        <f>_xlfn.XLOOKUP(J5, Rubric!$A$2:$A$6, Rubric!$B$2:$B$6, "")</f>
        <v/>
      </c>
      <c r="L5" s="173"/>
      <c r="M5" s="174"/>
      <c r="N5" s="174"/>
      <c r="O5" s="174"/>
      <c r="P5" s="174"/>
      <c r="Q5" s="174"/>
      <c r="R5" s="175"/>
      <c r="S5" s="63"/>
    </row>
    <row r="6" spans="1:19" s="18" customFormat="1" ht="47" customHeight="1" thickBot="1" x14ac:dyDescent="0.4">
      <c r="A6" s="184"/>
      <c r="B6" s="179" t="s">
        <v>124</v>
      </c>
      <c r="C6" s="180"/>
      <c r="D6" s="180"/>
      <c r="E6" s="180"/>
      <c r="F6" s="180"/>
      <c r="G6" s="180"/>
      <c r="H6" s="181"/>
      <c r="I6" s="16">
        <f t="shared" si="0"/>
        <v>0.33333333333333331</v>
      </c>
      <c r="J6" s="48"/>
      <c r="K6" s="17" t="str">
        <f>_xlfn.XLOOKUP(J6, Rubric!$A$2:$A$6, Rubric!$B$2:$B$6, "")</f>
        <v/>
      </c>
      <c r="L6" s="173"/>
      <c r="M6" s="174"/>
      <c r="N6" s="174"/>
      <c r="O6" s="174"/>
      <c r="P6" s="174"/>
      <c r="Q6" s="174"/>
      <c r="R6" s="175"/>
      <c r="S6" s="63"/>
    </row>
    <row r="7" spans="1:19" s="18" customFormat="1" ht="47" customHeight="1" thickBot="1" x14ac:dyDescent="0.4">
      <c r="A7" s="145" t="s">
        <v>18</v>
      </c>
      <c r="B7" s="179" t="s">
        <v>227</v>
      </c>
      <c r="C7" s="180"/>
      <c r="D7" s="180"/>
      <c r="E7" s="180"/>
      <c r="F7" s="180"/>
      <c r="G7" s="180"/>
      <c r="H7" s="181"/>
      <c r="I7" s="16">
        <f>1/4</f>
        <v>0.25</v>
      </c>
      <c r="J7" s="48"/>
      <c r="K7" s="17" t="str">
        <f>_xlfn.XLOOKUP(J7, Rubric!$A$2:$A$6, Rubric!$B$2:$B$6, "")</f>
        <v/>
      </c>
      <c r="L7" s="173"/>
      <c r="M7" s="174"/>
      <c r="N7" s="174"/>
      <c r="O7" s="174"/>
      <c r="P7" s="174"/>
      <c r="Q7" s="174"/>
      <c r="R7" s="175"/>
      <c r="S7" s="63"/>
    </row>
    <row r="8" spans="1:19" s="18" customFormat="1" ht="47" customHeight="1" thickBot="1" x14ac:dyDescent="0.4">
      <c r="A8" s="145"/>
      <c r="B8" s="179" t="s">
        <v>125</v>
      </c>
      <c r="C8" s="180"/>
      <c r="D8" s="180"/>
      <c r="E8" s="180"/>
      <c r="F8" s="180"/>
      <c r="G8" s="180"/>
      <c r="H8" s="181"/>
      <c r="I8" s="16">
        <f t="shared" ref="I8:I10" si="1">1/4</f>
        <v>0.25</v>
      </c>
      <c r="J8" s="48"/>
      <c r="K8" s="17" t="str">
        <f>_xlfn.XLOOKUP(J8, Rubric!$A$2:$A$6, Rubric!$B$2:$B$6, "")</f>
        <v/>
      </c>
      <c r="L8" s="173"/>
      <c r="M8" s="174"/>
      <c r="N8" s="174"/>
      <c r="O8" s="174"/>
      <c r="P8" s="174"/>
      <c r="Q8" s="174"/>
      <c r="R8" s="175"/>
      <c r="S8" s="63"/>
    </row>
    <row r="9" spans="1:19" s="18" customFormat="1" ht="47" customHeight="1" thickBot="1" x14ac:dyDescent="0.4">
      <c r="A9" s="145"/>
      <c r="B9" s="179" t="s">
        <v>228</v>
      </c>
      <c r="C9" s="180"/>
      <c r="D9" s="180"/>
      <c r="E9" s="180"/>
      <c r="F9" s="180"/>
      <c r="G9" s="180"/>
      <c r="H9" s="181"/>
      <c r="I9" s="16">
        <f t="shared" si="1"/>
        <v>0.25</v>
      </c>
      <c r="J9" s="48"/>
      <c r="K9" s="17" t="str">
        <f>_xlfn.XLOOKUP(J9, Rubric!$A$2:$A$6, Rubric!$B$2:$B$6, "")</f>
        <v/>
      </c>
      <c r="L9" s="173"/>
      <c r="M9" s="174"/>
      <c r="N9" s="174"/>
      <c r="O9" s="174"/>
      <c r="P9" s="174"/>
      <c r="Q9" s="174"/>
      <c r="R9" s="175"/>
      <c r="S9" s="63"/>
    </row>
    <row r="10" spans="1:19" s="18" customFormat="1" ht="47" customHeight="1" thickBot="1" x14ac:dyDescent="0.4">
      <c r="A10" s="145"/>
      <c r="B10" s="179" t="s">
        <v>126</v>
      </c>
      <c r="C10" s="180"/>
      <c r="D10" s="180"/>
      <c r="E10" s="180"/>
      <c r="F10" s="180"/>
      <c r="G10" s="180"/>
      <c r="H10" s="181"/>
      <c r="I10" s="16">
        <f t="shared" si="1"/>
        <v>0.25</v>
      </c>
      <c r="J10" s="48"/>
      <c r="K10" s="17" t="str">
        <f>_xlfn.XLOOKUP(J10, Rubric!$A$2:$A$6, Rubric!$B$2:$B$6, "")</f>
        <v/>
      </c>
      <c r="L10" s="173"/>
      <c r="M10" s="174"/>
      <c r="N10" s="174"/>
      <c r="O10" s="174"/>
      <c r="P10" s="174"/>
      <c r="Q10" s="174"/>
      <c r="R10" s="175"/>
      <c r="S10" s="63"/>
    </row>
    <row r="11" spans="1:19" s="18" customFormat="1" ht="47" customHeight="1" thickTop="1" thickBot="1" x14ac:dyDescent="0.4">
      <c r="A11" s="144" t="s">
        <v>19</v>
      </c>
      <c r="B11" s="179" t="s">
        <v>162</v>
      </c>
      <c r="C11" s="180"/>
      <c r="D11" s="180"/>
      <c r="E11" s="180"/>
      <c r="F11" s="180"/>
      <c r="G11" s="180"/>
      <c r="H11" s="181"/>
      <c r="I11" s="16">
        <f>1/3</f>
        <v>0.33333333333333331</v>
      </c>
      <c r="J11" s="48"/>
      <c r="K11" s="17" t="str">
        <f>_xlfn.XLOOKUP(J11, Rubric!$A$2:$A$6, Rubric!$B$2:$B$6, "")</f>
        <v/>
      </c>
      <c r="L11" s="173"/>
      <c r="M11" s="174"/>
      <c r="N11" s="174"/>
      <c r="O11" s="174"/>
      <c r="P11" s="174"/>
      <c r="Q11" s="174"/>
      <c r="R11" s="175"/>
      <c r="S11" s="63"/>
    </row>
    <row r="12" spans="1:19" s="18" customFormat="1" ht="47" customHeight="1" thickBot="1" x14ac:dyDescent="0.4">
      <c r="A12" s="145"/>
      <c r="B12" s="179" t="s">
        <v>163</v>
      </c>
      <c r="C12" s="180"/>
      <c r="D12" s="180"/>
      <c r="E12" s="180"/>
      <c r="F12" s="180"/>
      <c r="G12" s="180"/>
      <c r="H12" s="181"/>
      <c r="I12" s="16">
        <f t="shared" ref="I12:I13" si="2">1/3</f>
        <v>0.33333333333333331</v>
      </c>
      <c r="J12" s="48"/>
      <c r="K12" s="17" t="str">
        <f>_xlfn.XLOOKUP(J12, Rubric!$A$2:$A$6, Rubric!$B$2:$B$6, "")</f>
        <v/>
      </c>
      <c r="L12" s="173"/>
      <c r="M12" s="174"/>
      <c r="N12" s="174"/>
      <c r="O12" s="174"/>
      <c r="P12" s="174"/>
      <c r="Q12" s="174"/>
      <c r="R12" s="175"/>
      <c r="S12" s="63"/>
    </row>
    <row r="13" spans="1:19" s="18" customFormat="1" ht="47" customHeight="1" thickBot="1" x14ac:dyDescent="0.4">
      <c r="A13" s="145"/>
      <c r="B13" s="179" t="s">
        <v>158</v>
      </c>
      <c r="C13" s="180"/>
      <c r="D13" s="180"/>
      <c r="E13" s="180"/>
      <c r="F13" s="180"/>
      <c r="G13" s="180"/>
      <c r="H13" s="181"/>
      <c r="I13" s="16">
        <f t="shared" si="2"/>
        <v>0.33333333333333331</v>
      </c>
      <c r="J13" s="48"/>
      <c r="K13" s="17" t="str">
        <f>_xlfn.XLOOKUP(J13, Rubric!$A$2:$A$6, Rubric!$B$2:$B$6, "")</f>
        <v/>
      </c>
      <c r="L13" s="173"/>
      <c r="M13" s="174"/>
      <c r="N13" s="174"/>
      <c r="O13" s="174"/>
      <c r="P13" s="174"/>
      <c r="Q13" s="174"/>
      <c r="R13" s="175"/>
      <c r="S13" s="63"/>
    </row>
    <row r="14" spans="1:19" x14ac:dyDescent="0.3">
      <c r="A14" s="57"/>
      <c r="B14" s="58"/>
      <c r="C14" s="58"/>
      <c r="D14" s="58"/>
      <c r="E14" s="58"/>
      <c r="F14" s="58"/>
      <c r="G14" s="58"/>
      <c r="H14" s="58"/>
      <c r="I14" s="58"/>
      <c r="J14" s="58"/>
      <c r="K14" s="60"/>
      <c r="L14" s="58"/>
      <c r="M14" s="58"/>
      <c r="N14" s="58"/>
      <c r="O14" s="58"/>
      <c r="P14" s="58"/>
      <c r="Q14" s="58"/>
      <c r="R14" s="58"/>
      <c r="S14" s="61"/>
    </row>
    <row r="15" spans="1:19" x14ac:dyDescent="0.3">
      <c r="A15" s="64"/>
      <c r="B15" s="65"/>
      <c r="C15" s="65"/>
      <c r="D15" s="65"/>
      <c r="E15" s="65"/>
      <c r="F15" s="65"/>
      <c r="G15" s="65"/>
      <c r="H15" s="65"/>
      <c r="I15" s="66"/>
      <c r="J15" s="67"/>
      <c r="K15" s="67"/>
      <c r="L15" s="65"/>
      <c r="M15" s="65"/>
      <c r="N15" s="65"/>
      <c r="O15" s="65"/>
      <c r="P15" s="65"/>
      <c r="Q15" s="65"/>
      <c r="R15" s="65"/>
      <c r="S15" s="68"/>
    </row>
  </sheetData>
  <sheetProtection algorithmName="SHA-512" hashValue="Nq5hOS/w6IvBpUqZQ9S9kFi7nksuEjQNJgB5yprJK63x3/um+d0oaAIXAdyjZShcg2h+RDfHWNQ55fxW7vfFnw==" saltValue="stpxI+g/e0dgw4s57vf2MA==" spinCount="100000" sheet="1" objects="1" scenarios="1"/>
  <mergeCells count="25">
    <mergeCell ref="L3:R3"/>
    <mergeCell ref="B7:H7"/>
    <mergeCell ref="B3:H3"/>
    <mergeCell ref="L5:R5"/>
    <mergeCell ref="A4:A6"/>
    <mergeCell ref="A7:A10"/>
    <mergeCell ref="L4:R4"/>
    <mergeCell ref="L6:R6"/>
    <mergeCell ref="B4:H4"/>
    <mergeCell ref="B10:H10"/>
    <mergeCell ref="L9:R9"/>
    <mergeCell ref="B9:H9"/>
    <mergeCell ref="L10:R10"/>
    <mergeCell ref="B8:H8"/>
    <mergeCell ref="B6:H6"/>
    <mergeCell ref="L7:R7"/>
    <mergeCell ref="B5:H5"/>
    <mergeCell ref="L8:R8"/>
    <mergeCell ref="A11:A13"/>
    <mergeCell ref="B12:H12"/>
    <mergeCell ref="L12:R12"/>
    <mergeCell ref="B13:H13"/>
    <mergeCell ref="L13:R13"/>
    <mergeCell ref="B11:H11"/>
    <mergeCell ref="L11:R11"/>
  </mergeCells>
  <conditionalFormatting sqref="B46">
    <cfRule type="expression" dxfId="35" priority="6">
      <formula>$B$1  &lt;= 1</formula>
    </cfRule>
  </conditionalFormatting>
  <conditionalFormatting sqref="C3">
    <cfRule type="colorScale" priority="7">
      <colorScale>
        <cfvo type="num" val="1"/>
        <cfvo type="num" val="3"/>
        <cfvo type="num" val="5"/>
        <color rgb="FFFF0000"/>
        <color rgb="FFFFFF00"/>
        <color rgb="FF00FF00"/>
      </colorScale>
    </cfRule>
  </conditionalFormatting>
  <conditionalFormatting sqref="J4:J13">
    <cfRule type="expression" dxfId="34" priority="1">
      <formula>$K4 = 0</formula>
    </cfRule>
    <cfRule type="expression" dxfId="33" priority="2">
      <formula>$K4 = 0.25</formula>
    </cfRule>
    <cfRule type="expression" dxfId="32" priority="3">
      <formula>$K4 = 0.5</formula>
    </cfRule>
    <cfRule type="expression" dxfId="31" priority="4">
      <formula>$K4 = 0.75</formula>
    </cfRule>
    <cfRule type="expression" dxfId="30" priority="5">
      <formula>$K4 &gt;= 1</formula>
    </cfRule>
  </conditionalFormatting>
  <pageMargins left="0.7" right="0.7" top="0.75" bottom="0.75" header="0.3" footer="0.3"/>
  <pageSetup paperSize="9" orientation="portrait" r:id="rId1"/>
  <headerFooter>
    <oddHeader>&amp;C&amp;"Aptos"&amp;10&amp;K0000FF OFFICIAL&amp;1#_x000D_</oddHeader>
    <oddFooter>&amp;C_x000D_&amp;1#&amp;"Aptos"&amp;10&amp;K0000FF OFFICIAL</oddFooter>
  </headerFooter>
  <extLst>
    <ext xmlns:x14="http://schemas.microsoft.com/office/spreadsheetml/2009/9/main" uri="{CCE6A557-97BC-4b89-ADB6-D9C93CAAB3DF}">
      <x14:dataValidations xmlns:xm="http://schemas.microsoft.com/office/excel/2006/main" count="1">
        <x14:dataValidation type="list" allowBlank="1" showErrorMessage="1" xr:uid="{3792C7CE-9CCA-4ED8-B960-8BA222452337}">
          <x14:formula1>
            <xm:f>Rubric!$A$2:$A$6</xm:f>
          </x14:formula1>
          <xm:sqref>J4:J13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15"/>
  <sheetViews>
    <sheetView zoomScale="120" zoomScaleNormal="120" workbookViewId="0"/>
  </sheetViews>
  <sheetFormatPr defaultColWidth="9.1796875" defaultRowHeight="13" x14ac:dyDescent="0.3"/>
  <cols>
    <col min="1" max="1" width="27.36328125" style="12" customWidth="1"/>
    <col min="2" max="2" width="10.54296875" style="12" customWidth="1"/>
    <col min="3" max="3" width="15.54296875" style="12" customWidth="1"/>
    <col min="4" max="7" width="9.1796875" style="12"/>
    <col min="8" max="8" width="26.90625" style="12" customWidth="1"/>
    <col min="9" max="9" width="9.453125" style="13" hidden="1" customWidth="1"/>
    <col min="10" max="10" width="19.453125" style="14" customWidth="1"/>
    <col min="11" max="11" width="9" style="14" hidden="1" customWidth="1"/>
    <col min="12" max="17" width="9.1796875" style="12"/>
    <col min="18" max="18" width="25.90625" style="12" customWidth="1"/>
    <col min="19" max="16384" width="9.1796875" style="12"/>
  </cols>
  <sheetData>
    <row r="1" spans="1:19" ht="19.5" customHeight="1" x14ac:dyDescent="0.3">
      <c r="A1" s="50" t="s">
        <v>88</v>
      </c>
      <c r="B1" s="51">
        <f>SUMPRODUCT(K4:K13,$I$4:$I$13)</f>
        <v>0</v>
      </c>
      <c r="C1" s="52" t="str">
        <f>IF(B1&lt;1.1,"Starting out",IF(B1&lt;2.1,"Improving",IF(B1&lt;3,"Accelerating","")))</f>
        <v>Starting out</v>
      </c>
      <c r="D1" s="53"/>
      <c r="E1" s="53"/>
      <c r="F1" s="53"/>
      <c r="G1" s="53"/>
      <c r="H1" s="53"/>
      <c r="I1" s="54"/>
      <c r="J1" s="55"/>
      <c r="K1" s="55"/>
      <c r="L1" s="53"/>
      <c r="M1" s="53"/>
      <c r="N1" s="53"/>
      <c r="O1" s="53"/>
      <c r="P1" s="53"/>
      <c r="Q1" s="53"/>
      <c r="R1" s="53"/>
      <c r="S1" s="56"/>
    </row>
    <row r="2" spans="1:19" ht="9.5" customHeight="1" x14ac:dyDescent="0.3">
      <c r="A2" s="57"/>
      <c r="B2" s="58"/>
      <c r="C2" s="58"/>
      <c r="D2" s="58"/>
      <c r="E2" s="58"/>
      <c r="F2" s="58"/>
      <c r="G2" s="58"/>
      <c r="H2" s="58"/>
      <c r="I2" s="59"/>
      <c r="J2" s="60"/>
      <c r="K2" s="60"/>
      <c r="L2" s="58"/>
      <c r="M2" s="58"/>
      <c r="N2" s="58"/>
      <c r="O2" s="58"/>
      <c r="P2" s="58"/>
      <c r="Q2" s="58"/>
      <c r="R2" s="58"/>
      <c r="S2" s="61"/>
    </row>
    <row r="3" spans="1:19" ht="13.5" thickBot="1" x14ac:dyDescent="0.35">
      <c r="A3" s="62" t="s">
        <v>14</v>
      </c>
      <c r="B3" s="161" t="s">
        <v>15</v>
      </c>
      <c r="C3" s="161"/>
      <c r="D3" s="161"/>
      <c r="E3" s="161"/>
      <c r="F3" s="161"/>
      <c r="G3" s="161"/>
      <c r="H3" s="161"/>
      <c r="I3" s="15" t="s">
        <v>16</v>
      </c>
      <c r="J3" s="47" t="s">
        <v>20</v>
      </c>
      <c r="K3" s="15" t="s">
        <v>21</v>
      </c>
      <c r="L3" s="161" t="s">
        <v>17</v>
      </c>
      <c r="M3" s="161"/>
      <c r="N3" s="161"/>
      <c r="O3" s="161"/>
      <c r="P3" s="161"/>
      <c r="Q3" s="161"/>
      <c r="R3" s="161"/>
      <c r="S3" s="61"/>
    </row>
    <row r="4" spans="1:19" s="18" customFormat="1" ht="47" customHeight="1" thickBot="1" x14ac:dyDescent="0.4">
      <c r="A4" s="182" t="s">
        <v>42</v>
      </c>
      <c r="B4" s="179" t="s">
        <v>127</v>
      </c>
      <c r="C4" s="180"/>
      <c r="D4" s="180"/>
      <c r="E4" s="180"/>
      <c r="F4" s="180"/>
      <c r="G4" s="180"/>
      <c r="H4" s="181"/>
      <c r="I4" s="16">
        <f>1/3</f>
        <v>0.33333333333333331</v>
      </c>
      <c r="J4" s="48"/>
      <c r="K4" s="49" t="str">
        <f>_xlfn.XLOOKUP(J4, Rubric!$A$2:$A$6, Rubric!$B$2:$B$6, "")</f>
        <v/>
      </c>
      <c r="L4" s="173"/>
      <c r="M4" s="174"/>
      <c r="N4" s="174"/>
      <c r="O4" s="174"/>
      <c r="P4" s="174"/>
      <c r="Q4" s="174"/>
      <c r="R4" s="175"/>
      <c r="S4" s="63"/>
    </row>
    <row r="5" spans="1:19" s="18" customFormat="1" ht="47" customHeight="1" thickBot="1" x14ac:dyDescent="0.4">
      <c r="A5" s="183"/>
      <c r="B5" s="179" t="s">
        <v>128</v>
      </c>
      <c r="C5" s="180"/>
      <c r="D5" s="180"/>
      <c r="E5" s="180"/>
      <c r="F5" s="180"/>
      <c r="G5" s="180"/>
      <c r="H5" s="181"/>
      <c r="I5" s="16">
        <f t="shared" ref="I5:I9" si="0">1/3</f>
        <v>0.33333333333333331</v>
      </c>
      <c r="J5" s="48"/>
      <c r="K5" s="17" t="str">
        <f>_xlfn.XLOOKUP(J5, Rubric!$A$2:$A$6, Rubric!$B$2:$B$6, "")</f>
        <v/>
      </c>
      <c r="L5" s="173"/>
      <c r="M5" s="174"/>
      <c r="N5" s="174"/>
      <c r="O5" s="174"/>
      <c r="P5" s="174"/>
      <c r="Q5" s="174"/>
      <c r="R5" s="175"/>
      <c r="S5" s="63"/>
    </row>
    <row r="6" spans="1:19" s="18" customFormat="1" ht="47" customHeight="1" thickBot="1" x14ac:dyDescent="0.4">
      <c r="A6" s="184"/>
      <c r="B6" s="179" t="s">
        <v>129</v>
      </c>
      <c r="C6" s="180"/>
      <c r="D6" s="180"/>
      <c r="E6" s="180"/>
      <c r="F6" s="180"/>
      <c r="G6" s="180"/>
      <c r="H6" s="181"/>
      <c r="I6" s="16">
        <f t="shared" si="0"/>
        <v>0.33333333333333331</v>
      </c>
      <c r="J6" s="48"/>
      <c r="K6" s="17" t="str">
        <f>_xlfn.XLOOKUP(J6, Rubric!$A$2:$A$6, Rubric!$B$2:$B$6, "")</f>
        <v/>
      </c>
      <c r="L6" s="173"/>
      <c r="M6" s="174"/>
      <c r="N6" s="174"/>
      <c r="O6" s="174"/>
      <c r="P6" s="174"/>
      <c r="Q6" s="174"/>
      <c r="R6" s="175"/>
      <c r="S6" s="63"/>
    </row>
    <row r="7" spans="1:19" s="18" customFormat="1" ht="47" customHeight="1" thickBot="1" x14ac:dyDescent="0.4">
      <c r="A7" s="145" t="s">
        <v>18</v>
      </c>
      <c r="B7" s="179" t="s">
        <v>130</v>
      </c>
      <c r="C7" s="180"/>
      <c r="D7" s="180"/>
      <c r="E7" s="180"/>
      <c r="F7" s="180"/>
      <c r="G7" s="180"/>
      <c r="H7" s="181"/>
      <c r="I7" s="16">
        <f t="shared" si="0"/>
        <v>0.33333333333333331</v>
      </c>
      <c r="J7" s="48"/>
      <c r="K7" s="17" t="str">
        <f>_xlfn.XLOOKUP(J7, Rubric!$A$2:$A$6, Rubric!$B$2:$B$6, "")</f>
        <v/>
      </c>
      <c r="L7" s="173"/>
      <c r="M7" s="174"/>
      <c r="N7" s="174"/>
      <c r="O7" s="174"/>
      <c r="P7" s="174"/>
      <c r="Q7" s="174"/>
      <c r="R7" s="175"/>
      <c r="S7" s="63"/>
    </row>
    <row r="8" spans="1:19" s="18" customFormat="1" ht="47" customHeight="1" thickBot="1" x14ac:dyDescent="0.4">
      <c r="A8" s="145"/>
      <c r="B8" s="179" t="s">
        <v>229</v>
      </c>
      <c r="C8" s="180"/>
      <c r="D8" s="180"/>
      <c r="E8" s="180"/>
      <c r="F8" s="180"/>
      <c r="G8" s="180"/>
      <c r="H8" s="181"/>
      <c r="I8" s="16">
        <f t="shared" si="0"/>
        <v>0.33333333333333331</v>
      </c>
      <c r="J8" s="48"/>
      <c r="K8" s="17" t="str">
        <f>_xlfn.XLOOKUP(J8, Rubric!$A$2:$A$6, Rubric!$B$2:$B$6, "")</f>
        <v/>
      </c>
      <c r="L8" s="173"/>
      <c r="M8" s="174"/>
      <c r="N8" s="174"/>
      <c r="O8" s="174"/>
      <c r="P8" s="174"/>
      <c r="Q8" s="174"/>
      <c r="R8" s="175"/>
      <c r="S8" s="63"/>
    </row>
    <row r="9" spans="1:19" s="18" customFormat="1" ht="47" customHeight="1" thickBot="1" x14ac:dyDescent="0.4">
      <c r="A9" s="145"/>
      <c r="B9" s="179" t="s">
        <v>183</v>
      </c>
      <c r="C9" s="180"/>
      <c r="D9" s="180"/>
      <c r="E9" s="180"/>
      <c r="F9" s="180"/>
      <c r="G9" s="180"/>
      <c r="H9" s="181"/>
      <c r="I9" s="16">
        <f t="shared" si="0"/>
        <v>0.33333333333333331</v>
      </c>
      <c r="J9" s="48"/>
      <c r="K9" s="17" t="str">
        <f>_xlfn.XLOOKUP(J9, Rubric!$A$2:$A$6, Rubric!$B$2:$B$6, "")</f>
        <v/>
      </c>
      <c r="L9" s="173"/>
      <c r="M9" s="174"/>
      <c r="N9" s="174"/>
      <c r="O9" s="174"/>
      <c r="P9" s="174"/>
      <c r="Q9" s="174"/>
      <c r="R9" s="175"/>
      <c r="S9" s="63"/>
    </row>
    <row r="10" spans="1:19" s="18" customFormat="1" ht="50" customHeight="1" thickTop="1" thickBot="1" x14ac:dyDescent="0.4">
      <c r="A10" s="144" t="s">
        <v>19</v>
      </c>
      <c r="B10" s="179" t="s">
        <v>230</v>
      </c>
      <c r="C10" s="180"/>
      <c r="D10" s="180"/>
      <c r="E10" s="180"/>
      <c r="F10" s="180"/>
      <c r="G10" s="180"/>
      <c r="H10" s="181"/>
      <c r="I10" s="16">
        <f>1/4</f>
        <v>0.25</v>
      </c>
      <c r="J10" s="48"/>
      <c r="K10" s="17" t="str">
        <f>_xlfn.XLOOKUP(J10, Rubric!$A$2:$A$6, Rubric!$B$2:$B$6, "")</f>
        <v/>
      </c>
      <c r="L10" s="173"/>
      <c r="M10" s="174"/>
      <c r="N10" s="174"/>
      <c r="O10" s="174"/>
      <c r="P10" s="174"/>
      <c r="Q10" s="174"/>
      <c r="R10" s="175"/>
      <c r="S10" s="63"/>
    </row>
    <row r="11" spans="1:19" s="18" customFormat="1" ht="47" customHeight="1" thickBot="1" x14ac:dyDescent="0.4">
      <c r="A11" s="145"/>
      <c r="B11" s="179" t="s">
        <v>131</v>
      </c>
      <c r="C11" s="180"/>
      <c r="D11" s="180"/>
      <c r="E11" s="180"/>
      <c r="F11" s="180"/>
      <c r="G11" s="180"/>
      <c r="H11" s="181"/>
      <c r="I11" s="16">
        <f t="shared" ref="I11:I13" si="1">1/4</f>
        <v>0.25</v>
      </c>
      <c r="J11" s="48"/>
      <c r="K11" s="17" t="str">
        <f>_xlfn.XLOOKUP(J11, Rubric!$A$2:$A$6, Rubric!$B$2:$B$6, "")</f>
        <v/>
      </c>
      <c r="L11" s="173"/>
      <c r="M11" s="174"/>
      <c r="N11" s="174"/>
      <c r="O11" s="174"/>
      <c r="P11" s="174"/>
      <c r="Q11" s="174"/>
      <c r="R11" s="175"/>
      <c r="S11" s="63"/>
    </row>
    <row r="12" spans="1:19" s="18" customFormat="1" ht="47" customHeight="1" thickBot="1" x14ac:dyDescent="0.4">
      <c r="A12" s="145"/>
      <c r="B12" s="179" t="s">
        <v>187</v>
      </c>
      <c r="C12" s="180"/>
      <c r="D12" s="180"/>
      <c r="E12" s="180"/>
      <c r="F12" s="180"/>
      <c r="G12" s="180"/>
      <c r="H12" s="181"/>
      <c r="I12" s="16">
        <f t="shared" si="1"/>
        <v>0.25</v>
      </c>
      <c r="J12" s="48"/>
      <c r="K12" s="17" t="str">
        <f>_xlfn.XLOOKUP(J12, Rubric!$A$2:$A$6, Rubric!$B$2:$B$6, "")</f>
        <v/>
      </c>
      <c r="L12" s="173"/>
      <c r="M12" s="174"/>
      <c r="N12" s="174"/>
      <c r="O12" s="174"/>
      <c r="P12" s="174"/>
      <c r="Q12" s="174"/>
      <c r="R12" s="175"/>
      <c r="S12" s="63"/>
    </row>
    <row r="13" spans="1:19" s="18" customFormat="1" ht="47" customHeight="1" thickBot="1" x14ac:dyDescent="0.4">
      <c r="A13" s="145"/>
      <c r="B13" s="179" t="s">
        <v>161</v>
      </c>
      <c r="C13" s="180"/>
      <c r="D13" s="180"/>
      <c r="E13" s="180"/>
      <c r="F13" s="180"/>
      <c r="G13" s="180"/>
      <c r="H13" s="181"/>
      <c r="I13" s="16">
        <f t="shared" si="1"/>
        <v>0.25</v>
      </c>
      <c r="J13" s="48"/>
      <c r="K13" s="17" t="str">
        <f>_xlfn.XLOOKUP(J13, Rubric!$A$2:$A$6, Rubric!$B$2:$B$6, "")</f>
        <v/>
      </c>
      <c r="L13" s="173"/>
      <c r="M13" s="174"/>
      <c r="N13" s="174"/>
      <c r="O13" s="174"/>
      <c r="P13" s="174"/>
      <c r="Q13" s="174"/>
      <c r="R13" s="175"/>
      <c r="S13" s="63"/>
    </row>
    <row r="14" spans="1:19" x14ac:dyDescent="0.3">
      <c r="A14" s="57"/>
      <c r="B14" s="58"/>
      <c r="C14" s="58"/>
      <c r="D14" s="58"/>
      <c r="E14" s="58"/>
      <c r="F14" s="58"/>
      <c r="G14" s="58"/>
      <c r="H14" s="58"/>
      <c r="I14" s="58"/>
      <c r="J14" s="58"/>
      <c r="K14" s="60"/>
      <c r="L14" s="58"/>
      <c r="M14" s="58"/>
      <c r="N14" s="58"/>
      <c r="O14" s="58"/>
      <c r="P14" s="58"/>
      <c r="Q14" s="58"/>
      <c r="R14" s="58"/>
      <c r="S14" s="61"/>
    </row>
    <row r="15" spans="1:19" x14ac:dyDescent="0.3">
      <c r="A15" s="64"/>
      <c r="B15" s="65"/>
      <c r="C15" s="65"/>
      <c r="D15" s="65"/>
      <c r="E15" s="65"/>
      <c r="F15" s="65"/>
      <c r="G15" s="65"/>
      <c r="H15" s="65"/>
      <c r="I15" s="66"/>
      <c r="J15" s="67"/>
      <c r="K15" s="67"/>
      <c r="L15" s="65"/>
      <c r="M15" s="65"/>
      <c r="N15" s="65"/>
      <c r="O15" s="65"/>
      <c r="P15" s="65"/>
      <c r="Q15" s="65"/>
      <c r="R15" s="65"/>
      <c r="S15" s="68"/>
    </row>
  </sheetData>
  <sheetProtection algorithmName="SHA-512" hashValue="uWIdkacCTkzblCvrXKY52ZgFwUytgVwSjFNziuDPPyBgI57d0EFZ1IpOO2tY2til5tuiMv4XOQ6aIgSsoVKBqQ==" saltValue="GzML32N4VE6xeqGZwBTAKA==" spinCount="100000" sheet="1" objects="1" scenarios="1"/>
  <mergeCells count="25">
    <mergeCell ref="L11:R11"/>
    <mergeCell ref="A4:A6"/>
    <mergeCell ref="A7:A9"/>
    <mergeCell ref="A10:A13"/>
    <mergeCell ref="B13:H13"/>
    <mergeCell ref="L13:R13"/>
    <mergeCell ref="L8:R8"/>
    <mergeCell ref="B9:H9"/>
    <mergeCell ref="L9:R9"/>
    <mergeCell ref="B8:H8"/>
    <mergeCell ref="B10:H10"/>
    <mergeCell ref="L10:R10"/>
    <mergeCell ref="L12:R12"/>
    <mergeCell ref="B12:H12"/>
    <mergeCell ref="B11:H11"/>
    <mergeCell ref="L3:R3"/>
    <mergeCell ref="B7:H7"/>
    <mergeCell ref="B3:H3"/>
    <mergeCell ref="L5:R5"/>
    <mergeCell ref="L4:R4"/>
    <mergeCell ref="L6:R6"/>
    <mergeCell ref="B4:H4"/>
    <mergeCell ref="L7:R7"/>
    <mergeCell ref="B6:H6"/>
    <mergeCell ref="B5:H5"/>
  </mergeCells>
  <conditionalFormatting sqref="B46">
    <cfRule type="expression" dxfId="29" priority="6">
      <formula>$B$1  &lt;= 1</formula>
    </cfRule>
  </conditionalFormatting>
  <conditionalFormatting sqref="C3">
    <cfRule type="colorScale" priority="7">
      <colorScale>
        <cfvo type="num" val="1"/>
        <cfvo type="num" val="3"/>
        <cfvo type="num" val="5"/>
        <color rgb="FFFF0000"/>
        <color rgb="FFFFFF00"/>
        <color rgb="FF00FF00"/>
      </colorScale>
    </cfRule>
  </conditionalFormatting>
  <conditionalFormatting sqref="J4:J13">
    <cfRule type="expression" dxfId="28" priority="1">
      <formula>$K4 = 0</formula>
    </cfRule>
    <cfRule type="expression" dxfId="27" priority="2">
      <formula>$K4 = 0.25</formula>
    </cfRule>
    <cfRule type="expression" dxfId="26" priority="3">
      <formula>$K4 = 0.5</formula>
    </cfRule>
    <cfRule type="expression" dxfId="25" priority="4">
      <formula>$K4 = 0.75</formula>
    </cfRule>
    <cfRule type="expression" dxfId="24" priority="5">
      <formula>$K4 &gt;= 1</formula>
    </cfRule>
  </conditionalFormatting>
  <pageMargins left="0.7" right="0.7" top="0.75" bottom="0.75" header="0.3" footer="0.3"/>
  <headerFooter>
    <oddHeader>&amp;C&amp;"Aptos"&amp;10&amp;K0000FF OFFICIAL&amp;1#_x000D_</oddHeader>
    <oddFooter>&amp;C_x000D_&amp;1#&amp;"Aptos"&amp;10&amp;K0000FF OFFICIAL</oddFooter>
  </headerFooter>
  <extLst>
    <ext xmlns:x14="http://schemas.microsoft.com/office/spreadsheetml/2009/9/main" uri="{CCE6A557-97BC-4b89-ADB6-D9C93CAAB3DF}">
      <x14:dataValidations xmlns:xm="http://schemas.microsoft.com/office/excel/2006/main" count="1">
        <x14:dataValidation type="list" allowBlank="1" showErrorMessage="1" xr:uid="{AA8C9186-774D-4DBB-A289-9860990581E4}">
          <x14:formula1>
            <xm:f>Rubric!$A$2:$A$6</xm:f>
          </x14:formula1>
          <xm:sqref>J4:J13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5"/>
  <sheetViews>
    <sheetView zoomScale="120" zoomScaleNormal="120" workbookViewId="0"/>
  </sheetViews>
  <sheetFormatPr defaultColWidth="9.1796875" defaultRowHeight="13" x14ac:dyDescent="0.3"/>
  <cols>
    <col min="1" max="1" width="27.36328125" style="12" customWidth="1"/>
    <col min="2" max="2" width="10.54296875" style="12" customWidth="1"/>
    <col min="3" max="3" width="15.54296875" style="12" customWidth="1"/>
    <col min="4" max="7" width="9.1796875" style="12"/>
    <col min="8" max="8" width="24.54296875" style="12" customWidth="1"/>
    <col min="9" max="9" width="5.6328125" style="13" hidden="1" customWidth="1"/>
    <col min="10" max="10" width="19.453125" style="14" customWidth="1"/>
    <col min="11" max="11" width="9" style="14" hidden="1" customWidth="1"/>
    <col min="12" max="17" width="9.1796875" style="12"/>
    <col min="18" max="18" width="29.36328125" style="12" customWidth="1"/>
    <col min="19" max="16384" width="9.1796875" style="12"/>
  </cols>
  <sheetData>
    <row r="1" spans="1:19" ht="19.5" customHeight="1" x14ac:dyDescent="0.3">
      <c r="A1" s="50" t="s">
        <v>75</v>
      </c>
      <c r="B1" s="51">
        <f>SUMPRODUCT(K4:K13,$I$4:$I$13)</f>
        <v>0</v>
      </c>
      <c r="C1" s="52" t="str">
        <f>IF(B1&lt;1.1,"Starting out",IF(B1&lt;2.1,"Improving",IF(B1&lt;3,"Accelerating","")))</f>
        <v>Starting out</v>
      </c>
      <c r="D1" s="53"/>
      <c r="E1" s="53"/>
      <c r="F1" s="53"/>
      <c r="G1" s="53"/>
      <c r="H1" s="53"/>
      <c r="I1" s="54"/>
      <c r="J1" s="55"/>
      <c r="K1" s="55"/>
      <c r="L1" s="53"/>
      <c r="M1" s="53"/>
      <c r="N1" s="53"/>
      <c r="O1" s="53"/>
      <c r="P1" s="53"/>
      <c r="Q1" s="53"/>
      <c r="R1" s="53"/>
      <c r="S1" s="56"/>
    </row>
    <row r="2" spans="1:19" ht="10" customHeight="1" x14ac:dyDescent="0.3">
      <c r="A2" s="57"/>
      <c r="B2" s="58"/>
      <c r="C2" s="58"/>
      <c r="D2" s="58"/>
      <c r="E2" s="58"/>
      <c r="F2" s="58"/>
      <c r="G2" s="58"/>
      <c r="H2" s="58"/>
      <c r="I2" s="59"/>
      <c r="J2" s="60"/>
      <c r="K2" s="60"/>
      <c r="L2" s="58"/>
      <c r="M2" s="58"/>
      <c r="N2" s="58"/>
      <c r="O2" s="58"/>
      <c r="P2" s="58"/>
      <c r="Q2" s="58"/>
      <c r="R2" s="58"/>
      <c r="S2" s="61"/>
    </row>
    <row r="3" spans="1:19" ht="13.5" thickBot="1" x14ac:dyDescent="0.35">
      <c r="A3" s="62" t="s">
        <v>14</v>
      </c>
      <c r="B3" s="161" t="s">
        <v>15</v>
      </c>
      <c r="C3" s="161"/>
      <c r="D3" s="161"/>
      <c r="E3" s="161"/>
      <c r="F3" s="161"/>
      <c r="G3" s="161"/>
      <c r="H3" s="161"/>
      <c r="I3" s="15" t="s">
        <v>16</v>
      </c>
      <c r="J3" s="47" t="s">
        <v>20</v>
      </c>
      <c r="K3" s="15" t="s">
        <v>21</v>
      </c>
      <c r="L3" s="161" t="s">
        <v>17</v>
      </c>
      <c r="M3" s="161"/>
      <c r="N3" s="161"/>
      <c r="O3" s="161"/>
      <c r="P3" s="161"/>
      <c r="Q3" s="161"/>
      <c r="R3" s="161"/>
      <c r="S3" s="61"/>
    </row>
    <row r="4" spans="1:19" s="18" customFormat="1" ht="47" customHeight="1" thickBot="1" x14ac:dyDescent="0.4">
      <c r="A4" s="182" t="s">
        <v>42</v>
      </c>
      <c r="B4" s="179" t="s">
        <v>231</v>
      </c>
      <c r="C4" s="180"/>
      <c r="D4" s="180"/>
      <c r="E4" s="180"/>
      <c r="F4" s="180"/>
      <c r="G4" s="180"/>
      <c r="H4" s="181"/>
      <c r="I4" s="16">
        <f>1/3</f>
        <v>0.33333333333333331</v>
      </c>
      <c r="J4" s="48"/>
      <c r="K4" s="49" t="str">
        <f>_xlfn.XLOOKUP(J4, Rubric!$A$2:$A$6, Rubric!$B$2:$B$6, "")</f>
        <v/>
      </c>
      <c r="L4" s="173"/>
      <c r="M4" s="174"/>
      <c r="N4" s="174"/>
      <c r="O4" s="174"/>
      <c r="P4" s="174"/>
      <c r="Q4" s="174"/>
      <c r="R4" s="175"/>
      <c r="S4" s="63"/>
    </row>
    <row r="5" spans="1:19" s="18" customFormat="1" ht="47" customHeight="1" thickBot="1" x14ac:dyDescent="0.4">
      <c r="A5" s="183"/>
      <c r="B5" s="179" t="s">
        <v>184</v>
      </c>
      <c r="C5" s="180"/>
      <c r="D5" s="180"/>
      <c r="E5" s="180"/>
      <c r="F5" s="180"/>
      <c r="G5" s="180"/>
      <c r="H5" s="181"/>
      <c r="I5" s="16">
        <f t="shared" ref="I5:I6" si="0">1/3</f>
        <v>0.33333333333333331</v>
      </c>
      <c r="J5" s="48"/>
      <c r="K5" s="17" t="str">
        <f>_xlfn.XLOOKUP(J5, Rubric!$A$2:$A$6, Rubric!$B$2:$B$6, "")</f>
        <v/>
      </c>
      <c r="L5" s="173"/>
      <c r="M5" s="174"/>
      <c r="N5" s="174"/>
      <c r="O5" s="174"/>
      <c r="P5" s="174"/>
      <c r="Q5" s="174"/>
      <c r="R5" s="175"/>
      <c r="S5" s="63"/>
    </row>
    <row r="6" spans="1:19" s="18" customFormat="1" ht="47" customHeight="1" thickBot="1" x14ac:dyDescent="0.4">
      <c r="A6" s="184"/>
      <c r="B6" s="179" t="s">
        <v>138</v>
      </c>
      <c r="C6" s="180"/>
      <c r="D6" s="180"/>
      <c r="E6" s="180"/>
      <c r="F6" s="180"/>
      <c r="G6" s="180"/>
      <c r="H6" s="181"/>
      <c r="I6" s="16">
        <f t="shared" si="0"/>
        <v>0.33333333333333331</v>
      </c>
      <c r="J6" s="48"/>
      <c r="K6" s="17" t="str">
        <f>_xlfn.XLOOKUP(J6, Rubric!$A$2:$A$6, Rubric!$B$2:$B$6, "")</f>
        <v/>
      </c>
      <c r="L6" s="173"/>
      <c r="M6" s="174"/>
      <c r="N6" s="174"/>
      <c r="O6" s="174"/>
      <c r="P6" s="174"/>
      <c r="Q6" s="174"/>
      <c r="R6" s="175"/>
      <c r="S6" s="63"/>
    </row>
    <row r="7" spans="1:19" s="18" customFormat="1" ht="47" customHeight="1" thickBot="1" x14ac:dyDescent="0.4">
      <c r="A7" s="145" t="s">
        <v>18</v>
      </c>
      <c r="B7" s="179" t="s">
        <v>232</v>
      </c>
      <c r="C7" s="180"/>
      <c r="D7" s="180"/>
      <c r="E7" s="180"/>
      <c r="F7" s="180"/>
      <c r="G7" s="180"/>
      <c r="H7" s="181"/>
      <c r="I7" s="16">
        <f>1/4</f>
        <v>0.25</v>
      </c>
      <c r="J7" s="48"/>
      <c r="K7" s="17" t="str">
        <f>_xlfn.XLOOKUP(J7, Rubric!$A$2:$A$6, Rubric!$B$2:$B$6, "")</f>
        <v/>
      </c>
      <c r="L7" s="173"/>
      <c r="M7" s="174"/>
      <c r="N7" s="174"/>
      <c r="O7" s="174"/>
      <c r="P7" s="174"/>
      <c r="Q7" s="174"/>
      <c r="R7" s="175"/>
      <c r="S7" s="63"/>
    </row>
    <row r="8" spans="1:19" s="18" customFormat="1" ht="47" customHeight="1" thickBot="1" x14ac:dyDescent="0.4">
      <c r="A8" s="145"/>
      <c r="B8" s="179" t="s">
        <v>139</v>
      </c>
      <c r="C8" s="180"/>
      <c r="D8" s="180"/>
      <c r="E8" s="180"/>
      <c r="F8" s="180"/>
      <c r="G8" s="180"/>
      <c r="H8" s="181"/>
      <c r="I8" s="16">
        <f>1/4</f>
        <v>0.25</v>
      </c>
      <c r="J8" s="48"/>
      <c r="K8" s="17" t="str">
        <f>_xlfn.XLOOKUP(J8, Rubric!$A$2:$A$6, Rubric!$B$2:$B$6, "")</f>
        <v/>
      </c>
      <c r="L8" s="173"/>
      <c r="M8" s="174"/>
      <c r="N8" s="174"/>
      <c r="O8" s="174"/>
      <c r="P8" s="174"/>
      <c r="Q8" s="174"/>
      <c r="R8" s="175"/>
      <c r="S8" s="63"/>
    </row>
    <row r="9" spans="1:19" s="18" customFormat="1" ht="47" customHeight="1" thickBot="1" x14ac:dyDescent="0.4">
      <c r="A9" s="145"/>
      <c r="B9" s="179" t="s">
        <v>140</v>
      </c>
      <c r="C9" s="180"/>
      <c r="D9" s="180"/>
      <c r="E9" s="180"/>
      <c r="F9" s="180"/>
      <c r="G9" s="180"/>
      <c r="H9" s="181"/>
      <c r="I9" s="16">
        <f t="shared" ref="I9:I10" si="1">1/4</f>
        <v>0.25</v>
      </c>
      <c r="J9" s="48"/>
      <c r="K9" s="17" t="str">
        <f>_xlfn.XLOOKUP(J9, Rubric!$A$2:$A$6, Rubric!$B$2:$B$6, "")</f>
        <v/>
      </c>
      <c r="L9" s="173"/>
      <c r="M9" s="174"/>
      <c r="N9" s="174"/>
      <c r="O9" s="174"/>
      <c r="P9" s="174"/>
      <c r="Q9" s="174"/>
      <c r="R9" s="175"/>
      <c r="S9" s="63"/>
    </row>
    <row r="10" spans="1:19" s="18" customFormat="1" ht="47" customHeight="1" thickBot="1" x14ac:dyDescent="0.4">
      <c r="A10" s="145"/>
      <c r="B10" s="179" t="s">
        <v>233</v>
      </c>
      <c r="C10" s="180"/>
      <c r="D10" s="180"/>
      <c r="E10" s="180"/>
      <c r="F10" s="180"/>
      <c r="G10" s="180"/>
      <c r="H10" s="181"/>
      <c r="I10" s="16">
        <f t="shared" si="1"/>
        <v>0.25</v>
      </c>
      <c r="J10" s="48"/>
      <c r="K10" s="17" t="str">
        <f>_xlfn.XLOOKUP(J10, Rubric!$A$2:$A$6, Rubric!$B$2:$B$6, "")</f>
        <v/>
      </c>
      <c r="L10" s="173"/>
      <c r="M10" s="174"/>
      <c r="N10" s="174"/>
      <c r="O10" s="174"/>
      <c r="P10" s="174"/>
      <c r="Q10" s="174"/>
      <c r="R10" s="175"/>
      <c r="S10" s="63"/>
    </row>
    <row r="11" spans="1:19" s="18" customFormat="1" ht="47" customHeight="1" thickTop="1" thickBot="1" x14ac:dyDescent="0.4">
      <c r="A11" s="144" t="s">
        <v>19</v>
      </c>
      <c r="B11" s="179" t="s">
        <v>234</v>
      </c>
      <c r="C11" s="180"/>
      <c r="D11" s="180"/>
      <c r="E11" s="180"/>
      <c r="F11" s="180"/>
      <c r="G11" s="180"/>
      <c r="H11" s="181"/>
      <c r="I11" s="16">
        <f>1/3</f>
        <v>0.33333333333333331</v>
      </c>
      <c r="J11" s="48"/>
      <c r="K11" s="17" t="str">
        <f>_xlfn.XLOOKUP(J11, Rubric!$A$2:$A$6, Rubric!$B$2:$B$6, "")</f>
        <v/>
      </c>
      <c r="L11" s="173"/>
      <c r="M11" s="174"/>
      <c r="N11" s="174"/>
      <c r="O11" s="174"/>
      <c r="P11" s="174"/>
      <c r="Q11" s="174"/>
      <c r="R11" s="175"/>
      <c r="S11" s="63"/>
    </row>
    <row r="12" spans="1:19" s="18" customFormat="1" ht="47" customHeight="1" thickBot="1" x14ac:dyDescent="0.4">
      <c r="A12" s="145"/>
      <c r="B12" s="179" t="s">
        <v>188</v>
      </c>
      <c r="C12" s="180"/>
      <c r="D12" s="180"/>
      <c r="E12" s="180"/>
      <c r="F12" s="180"/>
      <c r="G12" s="180"/>
      <c r="H12" s="181"/>
      <c r="I12" s="16">
        <f t="shared" ref="I12:I13" si="2">1/3</f>
        <v>0.33333333333333331</v>
      </c>
      <c r="J12" s="48"/>
      <c r="K12" s="17" t="str">
        <f>_xlfn.XLOOKUP(J12, Rubric!$A$2:$A$6, Rubric!$B$2:$B$6, "")</f>
        <v/>
      </c>
      <c r="L12" s="173"/>
      <c r="M12" s="174"/>
      <c r="N12" s="174"/>
      <c r="O12" s="174"/>
      <c r="P12" s="174"/>
      <c r="Q12" s="174"/>
      <c r="R12" s="175"/>
      <c r="S12" s="63"/>
    </row>
    <row r="13" spans="1:19" s="18" customFormat="1" ht="47" customHeight="1" thickBot="1" x14ac:dyDescent="0.4">
      <c r="A13" s="145"/>
      <c r="B13" s="179" t="s">
        <v>166</v>
      </c>
      <c r="C13" s="180"/>
      <c r="D13" s="180"/>
      <c r="E13" s="180"/>
      <c r="F13" s="180"/>
      <c r="G13" s="180"/>
      <c r="H13" s="181"/>
      <c r="I13" s="16">
        <f t="shared" si="2"/>
        <v>0.33333333333333331</v>
      </c>
      <c r="J13" s="48"/>
      <c r="K13" s="17" t="str">
        <f>_xlfn.XLOOKUP(J13, Rubric!$A$2:$A$6, Rubric!$B$2:$B$6, "")</f>
        <v/>
      </c>
      <c r="L13" s="173"/>
      <c r="M13" s="174"/>
      <c r="N13" s="174"/>
      <c r="O13" s="174"/>
      <c r="P13" s="174"/>
      <c r="Q13" s="174"/>
      <c r="R13" s="175"/>
      <c r="S13" s="63"/>
    </row>
    <row r="14" spans="1:19" x14ac:dyDescent="0.3">
      <c r="A14" s="57"/>
      <c r="B14" s="58"/>
      <c r="C14" s="58"/>
      <c r="D14" s="58"/>
      <c r="E14" s="58"/>
      <c r="F14" s="58"/>
      <c r="G14" s="58"/>
      <c r="H14" s="58"/>
      <c r="I14" s="58"/>
      <c r="J14" s="58"/>
      <c r="K14" s="60"/>
      <c r="L14" s="58"/>
      <c r="M14" s="58"/>
      <c r="N14" s="58"/>
      <c r="O14" s="58"/>
      <c r="P14" s="58"/>
      <c r="Q14" s="58"/>
      <c r="R14" s="58"/>
      <c r="S14" s="61"/>
    </row>
    <row r="15" spans="1:19" x14ac:dyDescent="0.3">
      <c r="A15" s="64"/>
      <c r="B15" s="65"/>
      <c r="C15" s="65"/>
      <c r="D15" s="65"/>
      <c r="E15" s="65"/>
      <c r="F15" s="65"/>
      <c r="G15" s="65"/>
      <c r="H15" s="65"/>
      <c r="I15" s="66"/>
      <c r="J15" s="67"/>
      <c r="K15" s="67"/>
      <c r="L15" s="65"/>
      <c r="M15" s="65"/>
      <c r="N15" s="65"/>
      <c r="O15" s="65"/>
      <c r="P15" s="65"/>
      <c r="Q15" s="65"/>
      <c r="R15" s="65"/>
      <c r="S15" s="68"/>
    </row>
  </sheetData>
  <sheetProtection algorithmName="SHA-512" hashValue="YrV6j/GQA5OH5nHZnT05h7IErXxW/vLCNdPg9189i75rphg0gjsvoWlGsnQbQR/PjQR0DeE4rHgbV7z6wtVmPw==" saltValue="u1Z0Oih/WQhe3mCz2kNfhQ==" spinCount="100000" sheet="1" objects="1" scenarios="1"/>
  <mergeCells count="25">
    <mergeCell ref="B3:H3"/>
    <mergeCell ref="B5:H5"/>
    <mergeCell ref="L8:R8"/>
    <mergeCell ref="L5:R5"/>
    <mergeCell ref="L4:R4"/>
    <mergeCell ref="L6:R6"/>
    <mergeCell ref="B4:H4"/>
    <mergeCell ref="L3:R3"/>
    <mergeCell ref="B6:H6"/>
    <mergeCell ref="L7:R7"/>
    <mergeCell ref="B8:H8"/>
    <mergeCell ref="B7:H7"/>
    <mergeCell ref="A11:A13"/>
    <mergeCell ref="B11:H11"/>
    <mergeCell ref="A4:A6"/>
    <mergeCell ref="A7:A10"/>
    <mergeCell ref="L11:R11"/>
    <mergeCell ref="B12:H12"/>
    <mergeCell ref="L12:R12"/>
    <mergeCell ref="B13:H13"/>
    <mergeCell ref="L13:R13"/>
    <mergeCell ref="L9:R9"/>
    <mergeCell ref="B10:H10"/>
    <mergeCell ref="L10:R10"/>
    <mergeCell ref="B9:H9"/>
  </mergeCells>
  <conditionalFormatting sqref="B46">
    <cfRule type="expression" dxfId="23" priority="6">
      <formula>$B$1  &lt;= 1</formula>
    </cfRule>
  </conditionalFormatting>
  <conditionalFormatting sqref="C3">
    <cfRule type="colorScale" priority="7">
      <colorScale>
        <cfvo type="num" val="1"/>
        <cfvo type="num" val="3"/>
        <cfvo type="num" val="5"/>
        <color rgb="FFFF0000"/>
        <color rgb="FFFFFF00"/>
        <color rgb="FF00FF00"/>
      </colorScale>
    </cfRule>
  </conditionalFormatting>
  <conditionalFormatting sqref="J4:J13">
    <cfRule type="expression" dxfId="22" priority="1">
      <formula>$K4 = 0</formula>
    </cfRule>
    <cfRule type="expression" dxfId="21" priority="2">
      <formula>$K4 = 0.25</formula>
    </cfRule>
    <cfRule type="expression" dxfId="20" priority="3">
      <formula>$K4 = 0.5</formula>
    </cfRule>
    <cfRule type="expression" dxfId="19" priority="4">
      <formula>$K4 = 0.75</formula>
    </cfRule>
    <cfRule type="expression" dxfId="18" priority="5">
      <formula>$K4 &gt;= 1</formula>
    </cfRule>
  </conditionalFormatting>
  <pageMargins left="0.7" right="0.7" top="0.75" bottom="0.75" header="0.3" footer="0.3"/>
  <headerFooter>
    <oddHeader>&amp;C&amp;"Aptos"&amp;10&amp;K0000FF OFFICIAL&amp;1#_x000D_</oddHeader>
    <oddFooter>&amp;C_x000D_&amp;1#&amp;"Aptos"&amp;10&amp;K0000FF OFFICIAL</oddFooter>
  </headerFooter>
  <extLst>
    <ext xmlns:x14="http://schemas.microsoft.com/office/spreadsheetml/2009/9/main" uri="{CCE6A557-97BC-4b89-ADB6-D9C93CAAB3DF}">
      <x14:dataValidations xmlns:xm="http://schemas.microsoft.com/office/excel/2006/main" count="1">
        <x14:dataValidation type="list" allowBlank="1" showErrorMessage="1" xr:uid="{F030D18F-8F70-40C5-B8E7-482343860068}">
          <x14:formula1>
            <xm:f>Rubric!$A$2:$A$6</xm:f>
          </x14:formula1>
          <xm:sqref>J4:J13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9A1CE-4E3F-4213-9B5F-181A78AA40C6}">
  <sheetPr>
    <pageSetUpPr fitToPage="1"/>
  </sheetPr>
  <dimension ref="A1:F13"/>
  <sheetViews>
    <sheetView zoomScale="120" zoomScaleNormal="120" workbookViewId="0">
      <selection sqref="A1:E1"/>
    </sheetView>
  </sheetViews>
  <sheetFormatPr defaultRowHeight="14.5" x14ac:dyDescent="0.35"/>
  <cols>
    <col min="1" max="2" width="34.7265625" customWidth="1"/>
    <col min="3" max="5" width="44" customWidth="1"/>
  </cols>
  <sheetData>
    <row r="1" spans="1:6" ht="34.5" x14ac:dyDescent="0.35">
      <c r="A1" s="103" t="s">
        <v>53</v>
      </c>
      <c r="B1" s="104"/>
      <c r="C1" s="104"/>
      <c r="D1" s="104"/>
      <c r="E1" s="104"/>
      <c r="F1" s="82"/>
    </row>
    <row r="2" spans="1:6" ht="10.5" customHeight="1" thickBot="1" x14ac:dyDescent="0.4">
      <c r="A2" s="86"/>
      <c r="B2" s="26"/>
      <c r="C2" s="26"/>
      <c r="D2" s="26"/>
      <c r="E2" s="26"/>
      <c r="F2" s="84"/>
    </row>
    <row r="3" spans="1:6" ht="28.5" customHeight="1" thickBot="1" x14ac:dyDescent="0.4">
      <c r="A3" s="85" t="s">
        <v>1</v>
      </c>
      <c r="B3" s="7" t="s">
        <v>39</v>
      </c>
      <c r="C3" s="7" t="s">
        <v>42</v>
      </c>
      <c r="D3" s="7" t="s">
        <v>18</v>
      </c>
      <c r="E3" s="7" t="s">
        <v>19</v>
      </c>
      <c r="F3" s="84"/>
    </row>
    <row r="4" spans="1:6" ht="57" customHeight="1" thickTop="1" thickBot="1" x14ac:dyDescent="0.4">
      <c r="A4" s="105" t="s">
        <v>54</v>
      </c>
      <c r="B4" s="107" t="s">
        <v>171</v>
      </c>
      <c r="C4" s="10" t="s">
        <v>191</v>
      </c>
      <c r="D4" s="10" t="s">
        <v>178</v>
      </c>
      <c r="E4" s="8" t="s">
        <v>104</v>
      </c>
      <c r="F4" s="84"/>
    </row>
    <row r="5" spans="1:6" ht="57" customHeight="1" thickTop="1" thickBot="1" x14ac:dyDescent="0.4">
      <c r="A5" s="106"/>
      <c r="B5" s="108"/>
      <c r="C5" s="8" t="s">
        <v>190</v>
      </c>
      <c r="D5" s="10" t="s">
        <v>177</v>
      </c>
      <c r="E5" s="8" t="s">
        <v>95</v>
      </c>
      <c r="F5" s="84"/>
    </row>
    <row r="6" spans="1:6" ht="60.75" customHeight="1" thickTop="1" thickBot="1" x14ac:dyDescent="0.4">
      <c r="A6" s="106"/>
      <c r="B6" s="109"/>
      <c r="C6" s="8" t="s">
        <v>174</v>
      </c>
      <c r="D6" s="10" t="s">
        <v>142</v>
      </c>
      <c r="E6" s="8" t="s">
        <v>173</v>
      </c>
      <c r="F6" s="84"/>
    </row>
    <row r="7" spans="1:6" ht="72" customHeight="1" thickTop="1" thickBot="1" x14ac:dyDescent="0.4">
      <c r="A7" s="106"/>
      <c r="B7" s="110" t="s">
        <v>12</v>
      </c>
      <c r="C7" s="11" t="s">
        <v>69</v>
      </c>
      <c r="D7" s="11" t="s">
        <v>71</v>
      </c>
      <c r="E7" s="11" t="s">
        <v>146</v>
      </c>
      <c r="F7" s="84"/>
    </row>
    <row r="8" spans="1:6" ht="72" customHeight="1" thickTop="1" thickBot="1" x14ac:dyDescent="0.4">
      <c r="A8" s="106"/>
      <c r="B8" s="111"/>
      <c r="C8" s="11" t="s">
        <v>70</v>
      </c>
      <c r="D8" s="11" t="s">
        <v>55</v>
      </c>
      <c r="E8" s="11" t="s">
        <v>96</v>
      </c>
      <c r="F8" s="84"/>
    </row>
    <row r="9" spans="1:6" ht="62.5" customHeight="1" thickTop="1" thickBot="1" x14ac:dyDescent="0.4">
      <c r="A9" s="106"/>
      <c r="B9" s="111"/>
      <c r="C9" s="11" t="s">
        <v>179</v>
      </c>
      <c r="D9" s="11" t="s">
        <v>181</v>
      </c>
      <c r="E9" s="11" t="s">
        <v>97</v>
      </c>
      <c r="F9" s="84"/>
    </row>
    <row r="10" spans="1:6" ht="54" customHeight="1" thickTop="1" thickBot="1" x14ac:dyDescent="0.4">
      <c r="A10" s="106"/>
      <c r="B10" s="112" t="s">
        <v>172</v>
      </c>
      <c r="C10" s="9" t="s">
        <v>194</v>
      </c>
      <c r="D10" s="9" t="s">
        <v>101</v>
      </c>
      <c r="E10" s="9" t="s">
        <v>94</v>
      </c>
      <c r="F10" s="84"/>
    </row>
    <row r="11" spans="1:6" ht="55.5" customHeight="1" thickBot="1" x14ac:dyDescent="0.4">
      <c r="A11" s="106"/>
      <c r="B11" s="113"/>
      <c r="C11" s="9" t="s">
        <v>192</v>
      </c>
      <c r="D11" s="9" t="s">
        <v>152</v>
      </c>
      <c r="E11" s="9" t="s">
        <v>153</v>
      </c>
      <c r="F11" s="84"/>
    </row>
    <row r="12" spans="1:6" ht="54.75" customHeight="1" thickBot="1" x14ac:dyDescent="0.4">
      <c r="A12" s="106"/>
      <c r="B12" s="113"/>
      <c r="C12" s="9" t="s">
        <v>72</v>
      </c>
      <c r="D12" s="9" t="s">
        <v>74</v>
      </c>
      <c r="E12" s="9" t="s">
        <v>57</v>
      </c>
      <c r="F12" s="84"/>
    </row>
    <row r="13" spans="1:6" x14ac:dyDescent="0.35">
      <c r="A13" s="87"/>
      <c r="B13" s="88"/>
      <c r="C13" s="88"/>
      <c r="D13" s="88"/>
      <c r="E13" s="88"/>
      <c r="F13" s="89"/>
    </row>
  </sheetData>
  <sheetProtection algorithmName="SHA-512" hashValue="n3rqOMyTRyfKpIPle7MJIaaYypuP5OmPs6XH4lpVwrgVTm+S7EmArYb5M4/5gBVQPEpLaZ5sQxPuXqP0kB9WRw==" saltValue="awJO0hjB2kI9NRDh34j5Iw==" spinCount="100000" sheet="1" objects="1" scenarios="1"/>
  <mergeCells count="5">
    <mergeCell ref="A1:E1"/>
    <mergeCell ref="A4:A12"/>
    <mergeCell ref="B4:B6"/>
    <mergeCell ref="B7:B9"/>
    <mergeCell ref="B10:B12"/>
  </mergeCells>
  <pageMargins left="0.7" right="0.7" top="0.75" bottom="0.75" header="0.3" footer="0.3"/>
  <pageSetup paperSize="8" scale="9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5"/>
  <sheetViews>
    <sheetView zoomScale="120" zoomScaleNormal="120" workbookViewId="0"/>
  </sheetViews>
  <sheetFormatPr defaultColWidth="9.1796875" defaultRowHeight="13" x14ac:dyDescent="0.3"/>
  <cols>
    <col min="1" max="1" width="32.453125" style="12" bestFit="1" customWidth="1"/>
    <col min="2" max="2" width="10.54296875" style="12" customWidth="1"/>
    <col min="3" max="3" width="15.54296875" style="12" customWidth="1"/>
    <col min="4" max="7" width="9.1796875" style="12"/>
    <col min="8" max="8" width="24.1796875" style="12" customWidth="1"/>
    <col min="9" max="9" width="9.453125" style="13" hidden="1" customWidth="1"/>
    <col min="10" max="10" width="19.453125" style="14" customWidth="1"/>
    <col min="11" max="11" width="9" style="14" hidden="1" customWidth="1"/>
    <col min="12" max="17" width="9.1796875" style="12"/>
    <col min="18" max="18" width="23.6328125" style="12" customWidth="1"/>
    <col min="19" max="16384" width="9.1796875" style="12"/>
  </cols>
  <sheetData>
    <row r="1" spans="1:19" ht="20" customHeight="1" x14ac:dyDescent="0.3">
      <c r="A1" s="50" t="s">
        <v>58</v>
      </c>
      <c r="B1" s="51">
        <f>SUMPRODUCT(K4:K13,$I$4:$I$13)</f>
        <v>0</v>
      </c>
      <c r="C1" s="52" t="str">
        <f>IF(B1&lt;1.1,"Starting out",IF(B1&lt;2.1,"Improving",IF(B1&lt;3,"Accelerating","")))</f>
        <v>Starting out</v>
      </c>
      <c r="D1" s="53"/>
      <c r="E1" s="53"/>
      <c r="F1" s="53"/>
      <c r="G1" s="53"/>
      <c r="H1" s="53"/>
      <c r="I1" s="54"/>
      <c r="J1" s="55"/>
      <c r="K1" s="55"/>
      <c r="L1" s="53"/>
      <c r="M1" s="53"/>
      <c r="N1" s="53"/>
      <c r="O1" s="53"/>
      <c r="P1" s="53"/>
      <c r="Q1" s="53"/>
      <c r="R1" s="53"/>
      <c r="S1" s="56"/>
    </row>
    <row r="2" spans="1:19" ht="10" customHeight="1" x14ac:dyDescent="0.3">
      <c r="A2" s="57"/>
      <c r="B2" s="58"/>
      <c r="C2" s="58"/>
      <c r="D2" s="58"/>
      <c r="E2" s="58"/>
      <c r="F2" s="58"/>
      <c r="G2" s="58"/>
      <c r="H2" s="58"/>
      <c r="I2" s="59"/>
      <c r="J2" s="60"/>
      <c r="K2" s="60"/>
      <c r="L2" s="58"/>
      <c r="M2" s="58"/>
      <c r="N2" s="58"/>
      <c r="O2" s="58"/>
      <c r="P2" s="58"/>
      <c r="Q2" s="58"/>
      <c r="R2" s="58"/>
      <c r="S2" s="61"/>
    </row>
    <row r="3" spans="1:19" ht="13.5" thickBot="1" x14ac:dyDescent="0.35">
      <c r="A3" s="62" t="s">
        <v>14</v>
      </c>
      <c r="B3" s="161" t="s">
        <v>15</v>
      </c>
      <c r="C3" s="161"/>
      <c r="D3" s="161"/>
      <c r="E3" s="161"/>
      <c r="F3" s="161"/>
      <c r="G3" s="161"/>
      <c r="H3" s="161"/>
      <c r="I3" s="15" t="s">
        <v>16</v>
      </c>
      <c r="J3" s="47" t="s">
        <v>20</v>
      </c>
      <c r="K3" s="15" t="s">
        <v>21</v>
      </c>
      <c r="L3" s="161" t="s">
        <v>17</v>
      </c>
      <c r="M3" s="161"/>
      <c r="N3" s="161"/>
      <c r="O3" s="161"/>
      <c r="P3" s="161"/>
      <c r="Q3" s="161"/>
      <c r="R3" s="161"/>
      <c r="S3" s="61"/>
    </row>
    <row r="4" spans="1:19" s="18" customFormat="1" ht="47" customHeight="1" thickBot="1" x14ac:dyDescent="0.4">
      <c r="A4" s="182" t="s">
        <v>42</v>
      </c>
      <c r="B4" s="179" t="s">
        <v>235</v>
      </c>
      <c r="C4" s="180"/>
      <c r="D4" s="180"/>
      <c r="E4" s="180"/>
      <c r="F4" s="180"/>
      <c r="G4" s="180"/>
      <c r="H4" s="181"/>
      <c r="I4" s="16">
        <f>1/3</f>
        <v>0.33333333333333331</v>
      </c>
      <c r="J4" s="48"/>
      <c r="K4" s="49" t="str">
        <f>_xlfn.XLOOKUP(J4, Rubric!$A$2:$A$6, Rubric!$B$2:$B$6, "")</f>
        <v/>
      </c>
      <c r="L4" s="173"/>
      <c r="M4" s="174"/>
      <c r="N4" s="174"/>
      <c r="O4" s="174"/>
      <c r="P4" s="174"/>
      <c r="Q4" s="174"/>
      <c r="R4" s="175"/>
      <c r="S4" s="63"/>
    </row>
    <row r="5" spans="1:19" s="18" customFormat="1" ht="47" customHeight="1" thickBot="1" x14ac:dyDescent="0.4">
      <c r="A5" s="183"/>
      <c r="B5" s="179" t="s">
        <v>193</v>
      </c>
      <c r="C5" s="180"/>
      <c r="D5" s="180"/>
      <c r="E5" s="180"/>
      <c r="F5" s="180"/>
      <c r="G5" s="180"/>
      <c r="H5" s="181"/>
      <c r="I5" s="16">
        <f t="shared" ref="I5:I6" si="0">1/3</f>
        <v>0.33333333333333331</v>
      </c>
      <c r="J5" s="48"/>
      <c r="K5" s="17" t="str">
        <f>_xlfn.XLOOKUP(J5, Rubric!$A$2:$A$6, Rubric!$B$2:$B$6, "")</f>
        <v/>
      </c>
      <c r="L5" s="173"/>
      <c r="M5" s="174"/>
      <c r="N5" s="174"/>
      <c r="O5" s="174"/>
      <c r="P5" s="174"/>
      <c r="Q5" s="174"/>
      <c r="R5" s="175"/>
      <c r="S5" s="63"/>
    </row>
    <row r="6" spans="1:19" s="18" customFormat="1" ht="47" customHeight="1" thickBot="1" x14ac:dyDescent="0.4">
      <c r="A6" s="184"/>
      <c r="B6" s="179" t="s">
        <v>174</v>
      </c>
      <c r="C6" s="180"/>
      <c r="D6" s="180"/>
      <c r="E6" s="180"/>
      <c r="F6" s="180"/>
      <c r="G6" s="180"/>
      <c r="H6" s="181"/>
      <c r="I6" s="16">
        <f t="shared" si="0"/>
        <v>0.33333333333333331</v>
      </c>
      <c r="J6" s="48"/>
      <c r="K6" s="17" t="str">
        <f>_xlfn.XLOOKUP(J6, Rubric!$A$2:$A$6, Rubric!$B$2:$B$6, "")</f>
        <v/>
      </c>
      <c r="L6" s="173"/>
      <c r="M6" s="174"/>
      <c r="N6" s="174"/>
      <c r="O6" s="174"/>
      <c r="P6" s="174"/>
      <c r="Q6" s="174"/>
      <c r="R6" s="175"/>
      <c r="S6" s="63"/>
    </row>
    <row r="7" spans="1:19" s="18" customFormat="1" ht="47" customHeight="1" thickBot="1" x14ac:dyDescent="0.4">
      <c r="A7" s="145" t="s">
        <v>18</v>
      </c>
      <c r="B7" s="179" t="s">
        <v>176</v>
      </c>
      <c r="C7" s="180"/>
      <c r="D7" s="180"/>
      <c r="E7" s="180"/>
      <c r="F7" s="180"/>
      <c r="G7" s="180"/>
      <c r="H7" s="181"/>
      <c r="I7" s="16">
        <f>1/4</f>
        <v>0.25</v>
      </c>
      <c r="J7" s="48"/>
      <c r="K7" s="17" t="str">
        <f>_xlfn.XLOOKUP(J7, Rubric!$A$2:$A$6, Rubric!$B$2:$B$6, "")</f>
        <v/>
      </c>
      <c r="L7" s="173"/>
      <c r="M7" s="174"/>
      <c r="N7" s="174"/>
      <c r="O7" s="174"/>
      <c r="P7" s="174"/>
      <c r="Q7" s="174"/>
      <c r="R7" s="175"/>
      <c r="S7" s="63"/>
    </row>
    <row r="8" spans="1:19" s="18" customFormat="1" ht="47" customHeight="1" thickBot="1" x14ac:dyDescent="0.4">
      <c r="A8" s="145"/>
      <c r="B8" s="179" t="s">
        <v>175</v>
      </c>
      <c r="C8" s="180"/>
      <c r="D8" s="180"/>
      <c r="E8" s="180"/>
      <c r="F8" s="180"/>
      <c r="G8" s="180"/>
      <c r="H8" s="181"/>
      <c r="I8" s="16">
        <f t="shared" ref="I8:I9" si="1">1/4</f>
        <v>0.25</v>
      </c>
      <c r="J8" s="48"/>
      <c r="K8" s="17" t="str">
        <f>_xlfn.XLOOKUP(J8, Rubric!$A$2:$A$6, Rubric!$B$2:$B$6, "")</f>
        <v/>
      </c>
      <c r="L8" s="173"/>
      <c r="M8" s="174"/>
      <c r="N8" s="174"/>
      <c r="O8" s="174"/>
      <c r="P8" s="174"/>
      <c r="Q8" s="174"/>
      <c r="R8" s="175"/>
      <c r="S8" s="63"/>
    </row>
    <row r="9" spans="1:19" s="18" customFormat="1" ht="47" customHeight="1" thickBot="1" x14ac:dyDescent="0.4">
      <c r="A9" s="145"/>
      <c r="B9" s="179" t="s">
        <v>141</v>
      </c>
      <c r="C9" s="180"/>
      <c r="D9" s="180"/>
      <c r="E9" s="180"/>
      <c r="F9" s="180"/>
      <c r="G9" s="180"/>
      <c r="H9" s="181"/>
      <c r="I9" s="16">
        <f t="shared" si="1"/>
        <v>0.25</v>
      </c>
      <c r="J9" s="48"/>
      <c r="K9" s="17" t="str">
        <f>_xlfn.XLOOKUP(J9, Rubric!$A$2:$A$6, Rubric!$B$2:$B$6, "")</f>
        <v/>
      </c>
      <c r="L9" s="173"/>
      <c r="M9" s="174"/>
      <c r="N9" s="174"/>
      <c r="O9" s="174"/>
      <c r="P9" s="174"/>
      <c r="Q9" s="174"/>
      <c r="R9" s="175"/>
      <c r="S9" s="63"/>
    </row>
    <row r="10" spans="1:19" s="18" customFormat="1" ht="47" customHeight="1" thickBot="1" x14ac:dyDescent="0.4">
      <c r="A10" s="145"/>
      <c r="B10" s="179" t="s">
        <v>236</v>
      </c>
      <c r="C10" s="180"/>
      <c r="D10" s="180"/>
      <c r="E10" s="180"/>
      <c r="F10" s="180"/>
      <c r="G10" s="180"/>
      <c r="H10" s="181"/>
      <c r="I10" s="16">
        <f>1/4</f>
        <v>0.25</v>
      </c>
      <c r="J10" s="48"/>
      <c r="K10" s="17" t="str">
        <f>_xlfn.XLOOKUP(J10, Rubric!$A$2:$A$6, Rubric!$B$2:$B$6, "")</f>
        <v/>
      </c>
      <c r="L10" s="173"/>
      <c r="M10" s="174"/>
      <c r="N10" s="174"/>
      <c r="O10" s="174"/>
      <c r="P10" s="174"/>
      <c r="Q10" s="174"/>
      <c r="R10" s="175"/>
      <c r="S10" s="63"/>
    </row>
    <row r="11" spans="1:19" s="18" customFormat="1" ht="47" customHeight="1" thickTop="1" thickBot="1" x14ac:dyDescent="0.4">
      <c r="A11" s="144" t="s">
        <v>19</v>
      </c>
      <c r="B11" s="179" t="s">
        <v>237</v>
      </c>
      <c r="C11" s="180"/>
      <c r="D11" s="180"/>
      <c r="E11" s="180"/>
      <c r="F11" s="180"/>
      <c r="G11" s="180"/>
      <c r="H11" s="181"/>
      <c r="I11" s="16">
        <f>1/3</f>
        <v>0.33333333333333331</v>
      </c>
      <c r="J11" s="48"/>
      <c r="K11" s="17" t="str">
        <f>_xlfn.XLOOKUP(J11, Rubric!$A$2:$A$6, Rubric!$B$2:$B$6, "")</f>
        <v/>
      </c>
      <c r="L11" s="173"/>
      <c r="M11" s="174"/>
      <c r="N11" s="174"/>
      <c r="O11" s="174"/>
      <c r="P11" s="174"/>
      <c r="Q11" s="174"/>
      <c r="R11" s="175"/>
      <c r="S11" s="63"/>
    </row>
    <row r="12" spans="1:19" s="18" customFormat="1" ht="47" customHeight="1" thickBot="1" x14ac:dyDescent="0.4">
      <c r="A12" s="145"/>
      <c r="B12" s="179" t="s">
        <v>182</v>
      </c>
      <c r="C12" s="180"/>
      <c r="D12" s="180"/>
      <c r="E12" s="180"/>
      <c r="F12" s="180"/>
      <c r="G12" s="180"/>
      <c r="H12" s="181"/>
      <c r="I12" s="16">
        <f t="shared" ref="I12:I13" si="2">1/3</f>
        <v>0.33333333333333331</v>
      </c>
      <c r="J12" s="48"/>
      <c r="K12" s="17" t="str">
        <f>_xlfn.XLOOKUP(J12, Rubric!$A$2:$A$6, Rubric!$B$2:$B$6, "")</f>
        <v/>
      </c>
      <c r="L12" s="173"/>
      <c r="M12" s="174"/>
      <c r="N12" s="174"/>
      <c r="O12" s="174"/>
      <c r="P12" s="174"/>
      <c r="Q12" s="174"/>
      <c r="R12" s="175"/>
      <c r="S12" s="63"/>
    </row>
    <row r="13" spans="1:19" s="18" customFormat="1" ht="47" customHeight="1" thickBot="1" x14ac:dyDescent="0.4">
      <c r="A13" s="145"/>
      <c r="B13" s="179" t="s">
        <v>238</v>
      </c>
      <c r="C13" s="180"/>
      <c r="D13" s="180"/>
      <c r="E13" s="180"/>
      <c r="F13" s="180"/>
      <c r="G13" s="180"/>
      <c r="H13" s="181"/>
      <c r="I13" s="16">
        <f t="shared" si="2"/>
        <v>0.33333333333333331</v>
      </c>
      <c r="J13" s="48"/>
      <c r="K13" s="17" t="str">
        <f>_xlfn.XLOOKUP(J13, Rubric!$A$2:$A$6, Rubric!$B$2:$B$6, "")</f>
        <v/>
      </c>
      <c r="L13" s="173"/>
      <c r="M13" s="174"/>
      <c r="N13" s="174"/>
      <c r="O13" s="174"/>
      <c r="P13" s="174"/>
      <c r="Q13" s="174"/>
      <c r="R13" s="175"/>
      <c r="S13" s="63"/>
    </row>
    <row r="14" spans="1:19" x14ac:dyDescent="0.3">
      <c r="A14" s="57"/>
      <c r="B14" s="58"/>
      <c r="C14" s="58"/>
      <c r="D14" s="58"/>
      <c r="E14" s="58"/>
      <c r="F14" s="58"/>
      <c r="G14" s="58"/>
      <c r="H14" s="58"/>
      <c r="I14" s="58"/>
      <c r="J14" s="58"/>
      <c r="K14" s="60"/>
      <c r="L14" s="58"/>
      <c r="M14" s="58"/>
      <c r="N14" s="58"/>
      <c r="O14" s="58"/>
      <c r="P14" s="58"/>
      <c r="Q14" s="58"/>
      <c r="R14" s="58"/>
      <c r="S14" s="61"/>
    </row>
    <row r="15" spans="1:19" x14ac:dyDescent="0.3">
      <c r="A15" s="64"/>
      <c r="B15" s="65"/>
      <c r="C15" s="65"/>
      <c r="D15" s="65"/>
      <c r="E15" s="65"/>
      <c r="F15" s="65"/>
      <c r="G15" s="65"/>
      <c r="H15" s="65"/>
      <c r="I15" s="66"/>
      <c r="J15" s="67"/>
      <c r="K15" s="67"/>
      <c r="L15" s="65"/>
      <c r="M15" s="65"/>
      <c r="N15" s="65"/>
      <c r="O15" s="65"/>
      <c r="P15" s="65"/>
      <c r="Q15" s="65"/>
      <c r="R15" s="65"/>
      <c r="S15" s="68"/>
    </row>
  </sheetData>
  <sheetProtection algorithmName="SHA-512" hashValue="7igPo+32FqlztDaX/9jw5T39Tml0YU+IDlYQL63FISXqHjdIH+9GV38+LdgbFLX3jMLDw70QsBPnYxXmrCrVaQ==" saltValue="gGkuAfWofj74E0h9unA3Mg==" spinCount="100000" sheet="1" objects="1" scenarios="1"/>
  <mergeCells count="25">
    <mergeCell ref="B3:H3"/>
    <mergeCell ref="L7:R7"/>
    <mergeCell ref="L4:R4"/>
    <mergeCell ref="L6:R6"/>
    <mergeCell ref="B4:H4"/>
    <mergeCell ref="L3:R3"/>
    <mergeCell ref="B6:H6"/>
    <mergeCell ref="B7:H7"/>
    <mergeCell ref="B5:H5"/>
    <mergeCell ref="L5:R5"/>
    <mergeCell ref="A4:A6"/>
    <mergeCell ref="B9:H9"/>
    <mergeCell ref="L9:R9"/>
    <mergeCell ref="B10:H10"/>
    <mergeCell ref="L10:R10"/>
    <mergeCell ref="A7:A10"/>
    <mergeCell ref="B8:H8"/>
    <mergeCell ref="L8:R8"/>
    <mergeCell ref="B11:H11"/>
    <mergeCell ref="L11:R11"/>
    <mergeCell ref="A11:A13"/>
    <mergeCell ref="B12:H12"/>
    <mergeCell ref="L12:R12"/>
    <mergeCell ref="B13:H13"/>
    <mergeCell ref="L13:R13"/>
  </mergeCells>
  <conditionalFormatting sqref="B46">
    <cfRule type="expression" dxfId="17" priority="6">
      <formula>$B$1  &lt;= 1</formula>
    </cfRule>
  </conditionalFormatting>
  <conditionalFormatting sqref="C3">
    <cfRule type="colorScale" priority="7">
      <colorScale>
        <cfvo type="num" val="1"/>
        <cfvo type="num" val="3"/>
        <cfvo type="num" val="5"/>
        <color rgb="FFFF0000"/>
        <color rgb="FFFFFF00"/>
        <color rgb="FF00FF00"/>
      </colorScale>
    </cfRule>
  </conditionalFormatting>
  <conditionalFormatting sqref="J4:J13">
    <cfRule type="expression" dxfId="16" priority="1">
      <formula>$K4 = 0</formula>
    </cfRule>
    <cfRule type="expression" dxfId="15" priority="2">
      <formula>$K4 = 0.25</formula>
    </cfRule>
    <cfRule type="expression" dxfId="14" priority="3">
      <formula>$K4 = 0.5</formula>
    </cfRule>
    <cfRule type="expression" dxfId="13" priority="4">
      <formula>$K4 = 0.75</formula>
    </cfRule>
    <cfRule type="expression" dxfId="12" priority="5">
      <formula>$K4 &gt;= 1</formula>
    </cfRule>
  </conditionalFormatting>
  <pageMargins left="0.7" right="0.7" top="0.75" bottom="0.75" header="0.3" footer="0.3"/>
  <headerFooter>
    <oddHeader>&amp;C&amp;"Aptos"&amp;10&amp;K0000FF OFFICIAL&amp;1#_x000D_</oddHeader>
    <oddFooter>&amp;C_x000D_&amp;1#&amp;"Aptos"&amp;10&amp;K0000FF OFFICIAL</oddFooter>
  </headerFooter>
  <extLst>
    <ext xmlns:x14="http://schemas.microsoft.com/office/spreadsheetml/2009/9/main" uri="{CCE6A557-97BC-4b89-ADB6-D9C93CAAB3DF}">
      <x14:dataValidations xmlns:xm="http://schemas.microsoft.com/office/excel/2006/main" count="1">
        <x14:dataValidation type="list" allowBlank="1" showErrorMessage="1" xr:uid="{7BE365D7-ABCE-4071-94E6-2809D546FD8D}">
          <x14:formula1>
            <xm:f>Rubric!$A$2:$A$6</xm:f>
          </x14:formula1>
          <xm:sqref>J4:J13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5"/>
  <sheetViews>
    <sheetView zoomScale="120" zoomScaleNormal="120" workbookViewId="0"/>
  </sheetViews>
  <sheetFormatPr defaultColWidth="9.1796875" defaultRowHeight="13" x14ac:dyDescent="0.3"/>
  <cols>
    <col min="1" max="1" width="32.453125" style="12" bestFit="1" customWidth="1"/>
    <col min="2" max="2" width="10.54296875" style="12" customWidth="1"/>
    <col min="3" max="3" width="15.54296875" style="12" customWidth="1"/>
    <col min="4" max="7" width="9.1796875" style="12"/>
    <col min="8" max="8" width="20.90625" style="12" customWidth="1"/>
    <col min="9" max="9" width="9.453125" style="13" hidden="1" customWidth="1"/>
    <col min="10" max="10" width="19.453125" style="14" customWidth="1"/>
    <col min="11" max="11" width="9" style="14" hidden="1" customWidth="1"/>
    <col min="12" max="17" width="9.1796875" style="12"/>
    <col min="18" max="18" width="27.90625" style="12" customWidth="1"/>
    <col min="19" max="19" width="9.1796875" style="12" customWidth="1"/>
    <col min="20" max="16384" width="9.1796875" style="12"/>
  </cols>
  <sheetData>
    <row r="1" spans="1:21" ht="20" customHeight="1" x14ac:dyDescent="0.3">
      <c r="A1" s="50" t="s">
        <v>56</v>
      </c>
      <c r="B1" s="51">
        <f>SUMPRODUCT(K4:K13,$I$4:$I$13)</f>
        <v>0</v>
      </c>
      <c r="C1" s="52" t="str">
        <f>IF(B1&lt;1.1,"Starting out",IF(B1&lt;2.1,"Improving",IF(B1&lt;3,"Accelerating","")))</f>
        <v>Starting out</v>
      </c>
      <c r="D1" s="53"/>
      <c r="E1" s="53"/>
      <c r="F1" s="53"/>
      <c r="G1" s="53"/>
      <c r="H1" s="53"/>
      <c r="I1" s="54"/>
      <c r="J1" s="55"/>
      <c r="K1" s="55"/>
      <c r="L1" s="53"/>
      <c r="M1" s="53"/>
      <c r="N1" s="53"/>
      <c r="O1" s="53"/>
      <c r="P1" s="53"/>
      <c r="Q1" s="53"/>
      <c r="R1" s="53"/>
      <c r="S1" s="56"/>
    </row>
    <row r="2" spans="1:21" ht="10" customHeight="1" x14ac:dyDescent="0.3">
      <c r="A2" s="57"/>
      <c r="B2" s="58"/>
      <c r="C2" s="58"/>
      <c r="D2" s="58"/>
      <c r="E2" s="58"/>
      <c r="F2" s="58"/>
      <c r="G2" s="58"/>
      <c r="H2" s="58"/>
      <c r="I2" s="59"/>
      <c r="J2" s="60"/>
      <c r="K2" s="60"/>
      <c r="L2" s="58"/>
      <c r="M2" s="58"/>
      <c r="N2" s="58"/>
      <c r="O2" s="58"/>
      <c r="P2" s="58"/>
      <c r="Q2" s="58"/>
      <c r="R2" s="58"/>
      <c r="S2" s="61"/>
    </row>
    <row r="3" spans="1:21" ht="13.5" thickBot="1" x14ac:dyDescent="0.35">
      <c r="A3" s="62" t="s">
        <v>14</v>
      </c>
      <c r="B3" s="161" t="s">
        <v>15</v>
      </c>
      <c r="C3" s="161"/>
      <c r="D3" s="161"/>
      <c r="E3" s="161"/>
      <c r="F3" s="161"/>
      <c r="G3" s="161"/>
      <c r="H3" s="161"/>
      <c r="I3" s="15" t="s">
        <v>16</v>
      </c>
      <c r="J3" s="47" t="s">
        <v>20</v>
      </c>
      <c r="K3" s="15" t="s">
        <v>21</v>
      </c>
      <c r="L3" s="161" t="s">
        <v>17</v>
      </c>
      <c r="M3" s="161"/>
      <c r="N3" s="161"/>
      <c r="O3" s="161"/>
      <c r="P3" s="161"/>
      <c r="Q3" s="161"/>
      <c r="R3" s="161"/>
      <c r="S3" s="61"/>
    </row>
    <row r="4" spans="1:21" s="18" customFormat="1" ht="47" customHeight="1" thickBot="1" x14ac:dyDescent="0.4">
      <c r="A4" s="182" t="s">
        <v>42</v>
      </c>
      <c r="B4" s="179" t="s">
        <v>143</v>
      </c>
      <c r="C4" s="180"/>
      <c r="D4" s="180"/>
      <c r="E4" s="180"/>
      <c r="F4" s="180"/>
      <c r="G4" s="180"/>
      <c r="H4" s="181"/>
      <c r="I4" s="16">
        <f>1/3</f>
        <v>0.33333333333333331</v>
      </c>
      <c r="J4" s="48"/>
      <c r="K4" s="49" t="str">
        <f>_xlfn.XLOOKUP(J4, Rubric!$A$2:$A$6, Rubric!$B$2:$B$6, "")</f>
        <v/>
      </c>
      <c r="L4" s="173"/>
      <c r="M4" s="174"/>
      <c r="N4" s="174"/>
      <c r="O4" s="174"/>
      <c r="P4" s="174"/>
      <c r="Q4" s="174"/>
      <c r="R4" s="175"/>
      <c r="S4" s="63"/>
    </row>
    <row r="5" spans="1:21" s="18" customFormat="1" ht="47" customHeight="1" thickBot="1" x14ac:dyDescent="0.4">
      <c r="A5" s="183"/>
      <c r="B5" s="179" t="s">
        <v>239</v>
      </c>
      <c r="C5" s="180"/>
      <c r="D5" s="180"/>
      <c r="E5" s="180"/>
      <c r="F5" s="180"/>
      <c r="G5" s="180"/>
      <c r="H5" s="181"/>
      <c r="I5" s="16">
        <f t="shared" ref="I5:I6" si="0">1/3</f>
        <v>0.33333333333333331</v>
      </c>
      <c r="J5" s="48"/>
      <c r="K5" s="17" t="str">
        <f>_xlfn.XLOOKUP(J5, Rubric!$A$2:$A$6, Rubric!$B$2:$B$6, "")</f>
        <v/>
      </c>
      <c r="L5" s="173"/>
      <c r="M5" s="174"/>
      <c r="N5" s="174"/>
      <c r="O5" s="174"/>
      <c r="P5" s="174"/>
      <c r="Q5" s="174"/>
      <c r="R5" s="175"/>
      <c r="S5" s="63"/>
    </row>
    <row r="6" spans="1:21" s="18" customFormat="1" ht="47" customHeight="1" thickBot="1" x14ac:dyDescent="0.4">
      <c r="A6" s="184"/>
      <c r="B6" s="179" t="s">
        <v>180</v>
      </c>
      <c r="C6" s="180"/>
      <c r="D6" s="180"/>
      <c r="E6" s="180"/>
      <c r="F6" s="180"/>
      <c r="G6" s="180"/>
      <c r="H6" s="181"/>
      <c r="I6" s="16">
        <f t="shared" si="0"/>
        <v>0.33333333333333331</v>
      </c>
      <c r="J6" s="48"/>
      <c r="K6" s="17" t="str">
        <f>_xlfn.XLOOKUP(J6, Rubric!$A$2:$A$6, Rubric!$B$2:$B$6, "")</f>
        <v/>
      </c>
      <c r="L6" s="173"/>
      <c r="M6" s="174"/>
      <c r="N6" s="174"/>
      <c r="O6" s="174"/>
      <c r="P6" s="174"/>
      <c r="Q6" s="174"/>
      <c r="R6" s="175"/>
      <c r="S6" s="63"/>
    </row>
    <row r="7" spans="1:21" s="18" customFormat="1" ht="47" customHeight="1" thickBot="1" x14ac:dyDescent="0.4">
      <c r="A7" s="145" t="s">
        <v>18</v>
      </c>
      <c r="B7" s="179" t="s">
        <v>240</v>
      </c>
      <c r="C7" s="180"/>
      <c r="D7" s="180"/>
      <c r="E7" s="180"/>
      <c r="F7" s="180"/>
      <c r="G7" s="180"/>
      <c r="H7" s="181"/>
      <c r="I7" s="16">
        <f>1/4</f>
        <v>0.25</v>
      </c>
      <c r="J7" s="48"/>
      <c r="K7" s="17" t="str">
        <f>_xlfn.XLOOKUP(J7, Rubric!$A$2:$A$6, Rubric!$B$2:$B$6, "")</f>
        <v/>
      </c>
      <c r="L7" s="173"/>
      <c r="M7" s="174"/>
      <c r="N7" s="174"/>
      <c r="O7" s="174"/>
      <c r="P7" s="174"/>
      <c r="Q7" s="174"/>
      <c r="R7" s="175"/>
      <c r="S7" s="63"/>
    </row>
    <row r="8" spans="1:21" s="18" customFormat="1" ht="47" customHeight="1" thickBot="1" x14ac:dyDescent="0.4">
      <c r="A8" s="145"/>
      <c r="B8" s="179" t="s">
        <v>144</v>
      </c>
      <c r="C8" s="180"/>
      <c r="D8" s="180"/>
      <c r="E8" s="180"/>
      <c r="F8" s="180"/>
      <c r="G8" s="180"/>
      <c r="H8" s="181"/>
      <c r="I8" s="16">
        <f t="shared" ref="I8:I9" si="1">1/4</f>
        <v>0.25</v>
      </c>
      <c r="J8" s="48"/>
      <c r="K8" s="17" t="str">
        <f>_xlfn.XLOOKUP(J8, Rubric!$A$2:$A$6, Rubric!$B$2:$B$6, "")</f>
        <v/>
      </c>
      <c r="L8" s="173"/>
      <c r="M8" s="174"/>
      <c r="N8" s="174"/>
      <c r="O8" s="174"/>
      <c r="P8" s="174"/>
      <c r="Q8" s="174"/>
      <c r="R8" s="175"/>
      <c r="S8" s="63"/>
      <c r="U8" s="22"/>
    </row>
    <row r="9" spans="1:21" s="18" customFormat="1" ht="47" customHeight="1" thickBot="1" x14ac:dyDescent="0.4">
      <c r="A9" s="145"/>
      <c r="B9" s="179" t="s">
        <v>241</v>
      </c>
      <c r="C9" s="180"/>
      <c r="D9" s="180"/>
      <c r="E9" s="180"/>
      <c r="F9" s="180"/>
      <c r="G9" s="180"/>
      <c r="H9" s="181"/>
      <c r="I9" s="16">
        <f t="shared" si="1"/>
        <v>0.25</v>
      </c>
      <c r="J9" s="48"/>
      <c r="K9" s="17" t="str">
        <f>_xlfn.XLOOKUP(J9, Rubric!$A$2:$A$6, Rubric!$B$2:$B$6, "")</f>
        <v/>
      </c>
      <c r="L9" s="173"/>
      <c r="M9" s="174"/>
      <c r="N9" s="174"/>
      <c r="O9" s="174"/>
      <c r="P9" s="174"/>
      <c r="Q9" s="174"/>
      <c r="R9" s="175"/>
      <c r="S9" s="63"/>
    </row>
    <row r="10" spans="1:21" s="18" customFormat="1" ht="47" customHeight="1" thickBot="1" x14ac:dyDescent="0.4">
      <c r="A10" s="145"/>
      <c r="B10" s="179" t="s">
        <v>242</v>
      </c>
      <c r="C10" s="180"/>
      <c r="D10" s="180"/>
      <c r="E10" s="180"/>
      <c r="F10" s="180"/>
      <c r="G10" s="180"/>
      <c r="H10" s="181"/>
      <c r="I10" s="16">
        <f>1/4</f>
        <v>0.25</v>
      </c>
      <c r="J10" s="48"/>
      <c r="K10" s="17" t="str">
        <f>_xlfn.XLOOKUP(J10, Rubric!$A$2:$A$6, Rubric!$B$2:$B$6, "")</f>
        <v/>
      </c>
      <c r="L10" s="173"/>
      <c r="M10" s="174"/>
      <c r="N10" s="174"/>
      <c r="O10" s="174"/>
      <c r="P10" s="174"/>
      <c r="Q10" s="174"/>
      <c r="R10" s="175"/>
      <c r="S10" s="63"/>
    </row>
    <row r="11" spans="1:21" s="18" customFormat="1" ht="47" customHeight="1" thickTop="1" thickBot="1" x14ac:dyDescent="0.4">
      <c r="A11" s="144" t="s">
        <v>19</v>
      </c>
      <c r="B11" s="179" t="s">
        <v>145</v>
      </c>
      <c r="C11" s="180"/>
      <c r="D11" s="180"/>
      <c r="E11" s="180"/>
      <c r="F11" s="180"/>
      <c r="G11" s="180"/>
      <c r="H11" s="181"/>
      <c r="I11" s="16">
        <f>1/3</f>
        <v>0.33333333333333331</v>
      </c>
      <c r="J11" s="48"/>
      <c r="K11" s="17" t="str">
        <f>_xlfn.XLOOKUP(J11, Rubric!$A$2:$A$6, Rubric!$B$2:$B$6, "")</f>
        <v/>
      </c>
      <c r="L11" s="173"/>
      <c r="M11" s="174"/>
      <c r="N11" s="174"/>
      <c r="O11" s="174"/>
      <c r="P11" s="174"/>
      <c r="Q11" s="174"/>
      <c r="R11" s="175"/>
      <c r="S11" s="63"/>
    </row>
    <row r="12" spans="1:21" s="18" customFormat="1" ht="47" customHeight="1" thickBot="1" x14ac:dyDescent="0.4">
      <c r="A12" s="145"/>
      <c r="B12" s="179" t="s">
        <v>243</v>
      </c>
      <c r="C12" s="180"/>
      <c r="D12" s="180"/>
      <c r="E12" s="180"/>
      <c r="F12" s="180"/>
      <c r="G12" s="180"/>
      <c r="H12" s="181"/>
      <c r="I12" s="16">
        <f t="shared" ref="I12:I13" si="2">1/3</f>
        <v>0.33333333333333331</v>
      </c>
      <c r="J12" s="48"/>
      <c r="K12" s="17" t="str">
        <f>_xlfn.XLOOKUP(J12, Rubric!$A$2:$A$6, Rubric!$B$2:$B$6, "")</f>
        <v/>
      </c>
      <c r="L12" s="173"/>
      <c r="M12" s="174"/>
      <c r="N12" s="174"/>
      <c r="O12" s="174"/>
      <c r="P12" s="174"/>
      <c r="Q12" s="174"/>
      <c r="R12" s="175"/>
      <c r="S12" s="63"/>
    </row>
    <row r="13" spans="1:21" s="18" customFormat="1" ht="47" customHeight="1" thickBot="1" x14ac:dyDescent="0.4">
      <c r="A13" s="145"/>
      <c r="B13" s="179" t="s">
        <v>147</v>
      </c>
      <c r="C13" s="180"/>
      <c r="D13" s="180"/>
      <c r="E13" s="180"/>
      <c r="F13" s="180"/>
      <c r="G13" s="180"/>
      <c r="H13" s="181"/>
      <c r="I13" s="16">
        <f t="shared" si="2"/>
        <v>0.33333333333333331</v>
      </c>
      <c r="J13" s="48"/>
      <c r="K13" s="17" t="str">
        <f>_xlfn.XLOOKUP(J13, Rubric!$A$2:$A$6, Rubric!$B$2:$B$6, "")</f>
        <v/>
      </c>
      <c r="L13" s="173"/>
      <c r="M13" s="174"/>
      <c r="N13" s="174"/>
      <c r="O13" s="174"/>
      <c r="P13" s="174"/>
      <c r="Q13" s="174"/>
      <c r="R13" s="175"/>
      <c r="S13" s="63"/>
    </row>
    <row r="14" spans="1:21" x14ac:dyDescent="0.3">
      <c r="A14" s="57"/>
      <c r="B14" s="58"/>
      <c r="C14" s="58"/>
      <c r="D14" s="58"/>
      <c r="E14" s="58"/>
      <c r="F14" s="58"/>
      <c r="G14" s="58"/>
      <c r="H14" s="58"/>
      <c r="I14" s="58"/>
      <c r="J14" s="58"/>
      <c r="K14" s="60"/>
      <c r="L14" s="58"/>
      <c r="M14" s="58"/>
      <c r="N14" s="58"/>
      <c r="O14" s="58"/>
      <c r="P14" s="58"/>
      <c r="Q14" s="58"/>
      <c r="R14" s="58"/>
      <c r="S14" s="61"/>
    </row>
    <row r="15" spans="1:21" x14ac:dyDescent="0.3">
      <c r="A15" s="64"/>
      <c r="B15" s="65"/>
      <c r="C15" s="65"/>
      <c r="D15" s="65"/>
      <c r="E15" s="65"/>
      <c r="F15" s="65"/>
      <c r="G15" s="65"/>
      <c r="H15" s="65"/>
      <c r="I15" s="66"/>
      <c r="J15" s="67"/>
      <c r="K15" s="67"/>
      <c r="L15" s="65"/>
      <c r="M15" s="65"/>
      <c r="N15" s="65"/>
      <c r="O15" s="65"/>
      <c r="P15" s="65"/>
      <c r="Q15" s="65"/>
      <c r="R15" s="65"/>
      <c r="S15" s="68"/>
    </row>
  </sheetData>
  <sheetProtection algorithmName="SHA-512" hashValue="WA3kt5PE+jB97tv4Imoo0eab1j2RVVBCJhvcWtU/5E2iCa1MHYiki3HnUTWmBCU2vLbhuPKjr6/9oXgrNAfBNQ==" saltValue="wf0Y/dTW9TI5oFSxK07Tvg==" spinCount="100000" sheet="1" objects="1" scenarios="1"/>
  <mergeCells count="25">
    <mergeCell ref="L3:R3"/>
    <mergeCell ref="B6:H6"/>
    <mergeCell ref="L7:R7"/>
    <mergeCell ref="B7:H7"/>
    <mergeCell ref="B3:H3"/>
    <mergeCell ref="B5:H5"/>
    <mergeCell ref="L5:R5"/>
    <mergeCell ref="A4:A6"/>
    <mergeCell ref="B8:H8"/>
    <mergeCell ref="L4:R4"/>
    <mergeCell ref="B9:H9"/>
    <mergeCell ref="L6:R6"/>
    <mergeCell ref="B4:H4"/>
    <mergeCell ref="L8:R8"/>
    <mergeCell ref="L9:R9"/>
    <mergeCell ref="A7:A10"/>
    <mergeCell ref="B10:H10"/>
    <mergeCell ref="L10:R10"/>
    <mergeCell ref="B11:H11"/>
    <mergeCell ref="L11:R11"/>
    <mergeCell ref="A11:A13"/>
    <mergeCell ref="B12:H12"/>
    <mergeCell ref="L12:R12"/>
    <mergeCell ref="B13:H13"/>
    <mergeCell ref="L13:R13"/>
  </mergeCells>
  <conditionalFormatting sqref="B46">
    <cfRule type="expression" dxfId="11" priority="6">
      <formula>$B$1  &lt;= 1</formula>
    </cfRule>
  </conditionalFormatting>
  <conditionalFormatting sqref="C3">
    <cfRule type="colorScale" priority="7">
      <colorScale>
        <cfvo type="num" val="1"/>
        <cfvo type="num" val="3"/>
        <cfvo type="num" val="5"/>
        <color rgb="FFFF0000"/>
        <color rgb="FFFFFF00"/>
        <color rgb="FF00FF00"/>
      </colorScale>
    </cfRule>
  </conditionalFormatting>
  <conditionalFormatting sqref="J4:J13">
    <cfRule type="expression" dxfId="10" priority="1">
      <formula>$K4 = 0</formula>
    </cfRule>
    <cfRule type="expression" dxfId="9" priority="2">
      <formula>$K4 = 0.25</formula>
    </cfRule>
    <cfRule type="expression" dxfId="8" priority="3">
      <formula>$K4 = 0.5</formula>
    </cfRule>
    <cfRule type="expression" dxfId="7" priority="4">
      <formula>$K4 = 0.75</formula>
    </cfRule>
    <cfRule type="expression" dxfId="6" priority="5">
      <formula>$K4 &gt;= 1</formula>
    </cfRule>
  </conditionalFormatting>
  <pageMargins left="0.7" right="0.7" top="0.75" bottom="0.75" header="0.3" footer="0.3"/>
  <headerFooter>
    <oddHeader>&amp;C&amp;"Aptos"&amp;10&amp;K0000FF OFFICIAL&amp;1#_x000D_</oddHeader>
    <oddFooter>&amp;C_x000D_&amp;1#&amp;"Aptos"&amp;10&amp;K0000FF OFFICIAL</oddFooter>
  </headerFooter>
  <extLst>
    <ext xmlns:x14="http://schemas.microsoft.com/office/spreadsheetml/2009/9/main" uri="{CCE6A557-97BC-4b89-ADB6-D9C93CAAB3DF}">
      <x14:dataValidations xmlns:xm="http://schemas.microsoft.com/office/excel/2006/main" count="1">
        <x14:dataValidation type="list" allowBlank="1" showErrorMessage="1" xr:uid="{BE947C74-DF37-475A-8F0E-F53644C37C23}">
          <x14:formula1>
            <xm:f>Rubric!$A$2:$A$6</xm:f>
          </x14:formula1>
          <xm:sqref>J4:J13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15"/>
  <sheetViews>
    <sheetView zoomScale="120" zoomScaleNormal="120" workbookViewId="0"/>
  </sheetViews>
  <sheetFormatPr defaultColWidth="9.1796875" defaultRowHeight="13" x14ac:dyDescent="0.3"/>
  <cols>
    <col min="1" max="1" width="32.453125" style="12" bestFit="1" customWidth="1"/>
    <col min="2" max="2" width="10.54296875" style="12" customWidth="1"/>
    <col min="3" max="3" width="15.54296875" style="12" customWidth="1"/>
    <col min="4" max="7" width="9.1796875" style="12"/>
    <col min="8" max="8" width="20.7265625" style="12" customWidth="1"/>
    <col min="9" max="9" width="9.453125" style="13" hidden="1" customWidth="1"/>
    <col min="10" max="10" width="19.453125" style="14" customWidth="1"/>
    <col min="11" max="11" width="9" style="14" hidden="1" customWidth="1"/>
    <col min="12" max="17" width="9.1796875" style="12"/>
    <col min="18" max="18" width="27" style="12" customWidth="1"/>
    <col min="19" max="16384" width="9.1796875" style="12"/>
  </cols>
  <sheetData>
    <row r="1" spans="1:19" ht="20" customHeight="1" x14ac:dyDescent="0.3">
      <c r="A1" s="50" t="s">
        <v>93</v>
      </c>
      <c r="B1" s="51">
        <f>SUMPRODUCT(K4:K13,$I$4:$I$13)</f>
        <v>0</v>
      </c>
      <c r="C1" s="52" t="str">
        <f>IF(B1&lt;1.1,"Starting out",IF(B1&lt;2.1,"Improving",IF(B1&lt;3,"Accelerating","")))</f>
        <v>Starting out</v>
      </c>
      <c r="D1" s="53"/>
      <c r="E1" s="53"/>
      <c r="F1" s="53"/>
      <c r="G1" s="53"/>
      <c r="H1" s="53"/>
      <c r="I1" s="54"/>
      <c r="J1" s="55"/>
      <c r="K1" s="55"/>
      <c r="L1" s="53"/>
      <c r="M1" s="53"/>
      <c r="N1" s="53"/>
      <c r="O1" s="53"/>
      <c r="P1" s="53"/>
      <c r="Q1" s="53"/>
      <c r="R1" s="53"/>
      <c r="S1" s="56"/>
    </row>
    <row r="2" spans="1:19" ht="10" customHeight="1" x14ac:dyDescent="0.3">
      <c r="A2" s="57"/>
      <c r="B2" s="58"/>
      <c r="C2" s="58"/>
      <c r="D2" s="58"/>
      <c r="E2" s="58"/>
      <c r="F2" s="58"/>
      <c r="G2" s="58"/>
      <c r="H2" s="58"/>
      <c r="I2" s="59"/>
      <c r="J2" s="60"/>
      <c r="K2" s="60"/>
      <c r="L2" s="58"/>
      <c r="M2" s="58"/>
      <c r="N2" s="58"/>
      <c r="O2" s="58"/>
      <c r="P2" s="58"/>
      <c r="Q2" s="58"/>
      <c r="R2" s="58"/>
      <c r="S2" s="61"/>
    </row>
    <row r="3" spans="1:19" ht="13.5" thickBot="1" x14ac:dyDescent="0.35">
      <c r="A3" s="62" t="s">
        <v>14</v>
      </c>
      <c r="B3" s="161" t="s">
        <v>15</v>
      </c>
      <c r="C3" s="161"/>
      <c r="D3" s="161"/>
      <c r="E3" s="161"/>
      <c r="F3" s="161"/>
      <c r="G3" s="161"/>
      <c r="H3" s="161"/>
      <c r="I3" s="15" t="s">
        <v>16</v>
      </c>
      <c r="J3" s="47" t="s">
        <v>20</v>
      </c>
      <c r="K3" s="15" t="s">
        <v>21</v>
      </c>
      <c r="L3" s="161" t="s">
        <v>17</v>
      </c>
      <c r="M3" s="161"/>
      <c r="N3" s="161"/>
      <c r="O3" s="161"/>
      <c r="P3" s="161"/>
      <c r="Q3" s="161"/>
      <c r="R3" s="161"/>
      <c r="S3" s="61"/>
    </row>
    <row r="4" spans="1:19" s="18" customFormat="1" ht="47" customHeight="1" thickBot="1" x14ac:dyDescent="0.4">
      <c r="A4" s="182" t="s">
        <v>42</v>
      </c>
      <c r="B4" s="179" t="s">
        <v>244</v>
      </c>
      <c r="C4" s="180"/>
      <c r="D4" s="180"/>
      <c r="E4" s="180"/>
      <c r="F4" s="180"/>
      <c r="G4" s="180"/>
      <c r="H4" s="181"/>
      <c r="I4" s="16">
        <f>1/4</f>
        <v>0.25</v>
      </c>
      <c r="J4" s="48"/>
      <c r="K4" s="49" t="str">
        <f>_xlfn.XLOOKUP(J4, Rubric!$A$2:$A$6, Rubric!$B$2:$B$6, "")</f>
        <v/>
      </c>
      <c r="L4" s="173"/>
      <c r="M4" s="174"/>
      <c r="N4" s="174"/>
      <c r="O4" s="174"/>
      <c r="P4" s="174"/>
      <c r="Q4" s="174"/>
      <c r="R4" s="175"/>
      <c r="S4" s="63"/>
    </row>
    <row r="5" spans="1:19" s="18" customFormat="1" ht="51.5" customHeight="1" thickBot="1" x14ac:dyDescent="0.4">
      <c r="A5" s="183"/>
      <c r="B5" s="179" t="s">
        <v>185</v>
      </c>
      <c r="C5" s="180"/>
      <c r="D5" s="180"/>
      <c r="E5" s="180"/>
      <c r="F5" s="180"/>
      <c r="G5" s="180"/>
      <c r="H5" s="181"/>
      <c r="I5" s="16">
        <f t="shared" ref="I5:I7" si="0">1/4</f>
        <v>0.25</v>
      </c>
      <c r="J5" s="48"/>
      <c r="K5" s="17" t="str">
        <f>_xlfn.XLOOKUP(J5, Rubric!$A$2:$A$6, Rubric!$B$2:$B$6, "")</f>
        <v/>
      </c>
      <c r="L5" s="173"/>
      <c r="M5" s="174"/>
      <c r="N5" s="174"/>
      <c r="O5" s="174"/>
      <c r="P5" s="174"/>
      <c r="Q5" s="174"/>
      <c r="R5" s="175"/>
      <c r="S5" s="63"/>
    </row>
    <row r="6" spans="1:19" s="18" customFormat="1" ht="51.5" customHeight="1" thickBot="1" x14ac:dyDescent="0.4">
      <c r="A6" s="183"/>
      <c r="B6" s="179" t="s">
        <v>245</v>
      </c>
      <c r="C6" s="180"/>
      <c r="D6" s="180"/>
      <c r="E6" s="180"/>
      <c r="F6" s="180"/>
      <c r="G6" s="180"/>
      <c r="H6" s="181"/>
      <c r="I6" s="16">
        <f t="shared" si="0"/>
        <v>0.25</v>
      </c>
      <c r="J6" s="48"/>
      <c r="K6" s="17" t="str">
        <f>_xlfn.XLOOKUP(J6, Rubric!$A$2:$A$6, Rubric!$B$2:$B$6, "")</f>
        <v/>
      </c>
      <c r="L6" s="173"/>
      <c r="M6" s="174"/>
      <c r="N6" s="174"/>
      <c r="O6" s="174"/>
      <c r="P6" s="174"/>
      <c r="Q6" s="174"/>
      <c r="R6" s="175"/>
      <c r="S6" s="63"/>
    </row>
    <row r="7" spans="1:19" s="18" customFormat="1" ht="47" customHeight="1" thickBot="1" x14ac:dyDescent="0.4">
      <c r="A7" s="184"/>
      <c r="B7" s="179" t="s">
        <v>148</v>
      </c>
      <c r="C7" s="180"/>
      <c r="D7" s="180"/>
      <c r="E7" s="180"/>
      <c r="F7" s="180"/>
      <c r="G7" s="180"/>
      <c r="H7" s="181"/>
      <c r="I7" s="16">
        <f t="shared" si="0"/>
        <v>0.25</v>
      </c>
      <c r="J7" s="48"/>
      <c r="K7" s="17" t="str">
        <f>_xlfn.XLOOKUP(J7, Rubric!$A$2:$A$6, Rubric!$B$2:$B$6, "")</f>
        <v/>
      </c>
      <c r="L7" s="173"/>
      <c r="M7" s="174"/>
      <c r="N7" s="174"/>
      <c r="O7" s="174"/>
      <c r="P7" s="174"/>
      <c r="Q7" s="174"/>
      <c r="R7" s="175"/>
      <c r="S7" s="63"/>
    </row>
    <row r="8" spans="1:19" s="18" customFormat="1" ht="47" customHeight="1" thickBot="1" x14ac:dyDescent="0.4">
      <c r="A8" s="185" t="s">
        <v>18</v>
      </c>
      <c r="B8" s="186" t="s">
        <v>149</v>
      </c>
      <c r="C8" s="187"/>
      <c r="D8" s="187"/>
      <c r="E8" s="187"/>
      <c r="F8" s="187"/>
      <c r="G8" s="187"/>
      <c r="H8" s="188"/>
      <c r="I8" s="16">
        <f>1/3</f>
        <v>0.33333333333333331</v>
      </c>
      <c r="J8" s="48"/>
      <c r="K8" s="17" t="str">
        <f>_xlfn.XLOOKUP(J8, Rubric!$A$2:$A$6, Rubric!$B$2:$B$6, "")</f>
        <v/>
      </c>
      <c r="L8" s="173"/>
      <c r="M8" s="174"/>
      <c r="N8" s="174"/>
      <c r="O8" s="174"/>
      <c r="P8" s="174"/>
      <c r="Q8" s="174"/>
      <c r="R8" s="175"/>
      <c r="S8" s="63"/>
    </row>
    <row r="9" spans="1:19" s="18" customFormat="1" ht="47" customHeight="1" thickBot="1" x14ac:dyDescent="0.4">
      <c r="A9" s="145"/>
      <c r="B9" s="179" t="s">
        <v>151</v>
      </c>
      <c r="C9" s="180"/>
      <c r="D9" s="180"/>
      <c r="E9" s="180"/>
      <c r="F9" s="180"/>
      <c r="G9" s="180"/>
      <c r="H9" s="181"/>
      <c r="I9" s="16">
        <f t="shared" ref="I9:I13" si="1">1/3</f>
        <v>0.33333333333333331</v>
      </c>
      <c r="J9" s="48"/>
      <c r="K9" s="17" t="str">
        <f>_xlfn.XLOOKUP(J9, Rubric!$A$2:$A$6, Rubric!$B$2:$B$6, "")</f>
        <v/>
      </c>
      <c r="L9" s="173"/>
      <c r="M9" s="174"/>
      <c r="N9" s="174"/>
      <c r="O9" s="174"/>
      <c r="P9" s="174"/>
      <c r="Q9" s="174"/>
      <c r="R9" s="175"/>
      <c r="S9" s="63"/>
    </row>
    <row r="10" spans="1:19" s="18" customFormat="1" ht="47" customHeight="1" thickBot="1" x14ac:dyDescent="0.4">
      <c r="A10" s="145"/>
      <c r="B10" s="179" t="s">
        <v>150</v>
      </c>
      <c r="C10" s="180"/>
      <c r="D10" s="180"/>
      <c r="E10" s="180"/>
      <c r="F10" s="180"/>
      <c r="G10" s="180"/>
      <c r="H10" s="181"/>
      <c r="I10" s="16">
        <f t="shared" si="1"/>
        <v>0.33333333333333331</v>
      </c>
      <c r="J10" s="48"/>
      <c r="K10" s="17" t="str">
        <f>_xlfn.XLOOKUP(J10, Rubric!$A$2:$A$6, Rubric!$B$2:$B$6, "")</f>
        <v/>
      </c>
      <c r="L10" s="173"/>
      <c r="M10" s="174"/>
      <c r="N10" s="174"/>
      <c r="O10" s="174"/>
      <c r="P10" s="174"/>
      <c r="Q10" s="174"/>
      <c r="R10" s="175"/>
      <c r="S10" s="63"/>
    </row>
    <row r="11" spans="1:19" s="18" customFormat="1" ht="50.5" customHeight="1" thickTop="1" thickBot="1" x14ac:dyDescent="0.4">
      <c r="A11" s="144" t="s">
        <v>19</v>
      </c>
      <c r="B11" s="179" t="s">
        <v>246</v>
      </c>
      <c r="C11" s="180"/>
      <c r="D11" s="180"/>
      <c r="E11" s="180"/>
      <c r="F11" s="180"/>
      <c r="G11" s="180"/>
      <c r="H11" s="181"/>
      <c r="I11" s="16">
        <f t="shared" si="1"/>
        <v>0.33333333333333331</v>
      </c>
      <c r="J11" s="48"/>
      <c r="K11" s="17" t="str">
        <f>_xlfn.XLOOKUP(J11, Rubric!$A$2:$A$6, Rubric!$B$2:$B$6, "")</f>
        <v/>
      </c>
      <c r="L11" s="173"/>
      <c r="M11" s="174"/>
      <c r="N11" s="174"/>
      <c r="O11" s="174"/>
      <c r="P11" s="174"/>
      <c r="Q11" s="174"/>
      <c r="R11" s="175"/>
      <c r="S11" s="63"/>
    </row>
    <row r="12" spans="1:19" s="18" customFormat="1" ht="47" customHeight="1" thickBot="1" x14ac:dyDescent="0.4">
      <c r="A12" s="145"/>
      <c r="B12" s="179" t="s">
        <v>247</v>
      </c>
      <c r="C12" s="180"/>
      <c r="D12" s="180"/>
      <c r="E12" s="180"/>
      <c r="F12" s="180"/>
      <c r="G12" s="180"/>
      <c r="H12" s="181"/>
      <c r="I12" s="16">
        <f t="shared" si="1"/>
        <v>0.33333333333333331</v>
      </c>
      <c r="J12" s="48"/>
      <c r="K12" s="17" t="str">
        <f>_xlfn.XLOOKUP(J12, Rubric!$A$2:$A$6, Rubric!$B$2:$B$6, "")</f>
        <v/>
      </c>
      <c r="L12" s="173"/>
      <c r="M12" s="174"/>
      <c r="N12" s="174"/>
      <c r="O12" s="174"/>
      <c r="P12" s="174"/>
      <c r="Q12" s="174"/>
      <c r="R12" s="175"/>
      <c r="S12" s="63"/>
    </row>
    <row r="13" spans="1:19" s="18" customFormat="1" ht="47" customHeight="1" thickBot="1" x14ac:dyDescent="0.4">
      <c r="A13" s="145"/>
      <c r="B13" s="179" t="s">
        <v>154</v>
      </c>
      <c r="C13" s="180"/>
      <c r="D13" s="180"/>
      <c r="E13" s="180"/>
      <c r="F13" s="180"/>
      <c r="G13" s="180"/>
      <c r="H13" s="181"/>
      <c r="I13" s="16">
        <f t="shared" si="1"/>
        <v>0.33333333333333331</v>
      </c>
      <c r="J13" s="48"/>
      <c r="K13" s="17" t="str">
        <f>_xlfn.XLOOKUP(J13, Rubric!$A$2:$A$6, Rubric!$B$2:$B$6, "")</f>
        <v/>
      </c>
      <c r="L13" s="173"/>
      <c r="M13" s="174"/>
      <c r="N13" s="174"/>
      <c r="O13" s="174"/>
      <c r="P13" s="174"/>
      <c r="Q13" s="174"/>
      <c r="R13" s="175"/>
      <c r="S13" s="63"/>
    </row>
    <row r="14" spans="1:19" x14ac:dyDescent="0.3">
      <c r="A14" s="57"/>
      <c r="B14" s="58"/>
      <c r="C14" s="58"/>
      <c r="D14" s="58"/>
      <c r="E14" s="58"/>
      <c r="F14" s="58"/>
      <c r="G14" s="58"/>
      <c r="H14" s="58"/>
      <c r="I14" s="58"/>
      <c r="J14" s="58"/>
      <c r="K14" s="60"/>
      <c r="L14" s="58"/>
      <c r="M14" s="58"/>
      <c r="N14" s="58"/>
      <c r="O14" s="58"/>
      <c r="P14" s="58"/>
      <c r="Q14" s="58"/>
      <c r="R14" s="58"/>
      <c r="S14" s="61"/>
    </row>
    <row r="15" spans="1:19" x14ac:dyDescent="0.3">
      <c r="A15" s="64"/>
      <c r="B15" s="65"/>
      <c r="C15" s="65"/>
      <c r="D15" s="65"/>
      <c r="E15" s="65"/>
      <c r="F15" s="65"/>
      <c r="G15" s="65"/>
      <c r="H15" s="65"/>
      <c r="I15" s="66"/>
      <c r="J15" s="67"/>
      <c r="K15" s="67"/>
      <c r="L15" s="65"/>
      <c r="M15" s="65"/>
      <c r="N15" s="65"/>
      <c r="O15" s="65"/>
      <c r="P15" s="65"/>
      <c r="Q15" s="65"/>
      <c r="R15" s="65"/>
      <c r="S15" s="68"/>
    </row>
  </sheetData>
  <sheetProtection algorithmName="SHA-512" hashValue="8hfB0yHPpbagp8apKoiOaeRj8QErPYFw2LEj7WzyH9JPLoWg1w0OHgL2vu+wNnEXwZtdAGEwGf8NX9OSGWZd8w==" saltValue="tNGXbZ9UBJU/G/4x3UhOqA==" spinCount="100000" sheet="1" objects="1" scenarios="1"/>
  <mergeCells count="25">
    <mergeCell ref="A8:A10"/>
    <mergeCell ref="A11:A13"/>
    <mergeCell ref="B6:H6"/>
    <mergeCell ref="L6:R6"/>
    <mergeCell ref="B8:H8"/>
    <mergeCell ref="A4:A7"/>
    <mergeCell ref="B10:H10"/>
    <mergeCell ref="L10:R10"/>
    <mergeCell ref="B11:H11"/>
    <mergeCell ref="L11:R11"/>
    <mergeCell ref="B12:H12"/>
    <mergeCell ref="L12:R12"/>
    <mergeCell ref="B13:H13"/>
    <mergeCell ref="L13:R13"/>
    <mergeCell ref="L3:R3"/>
    <mergeCell ref="B3:H3"/>
    <mergeCell ref="B7:H7"/>
    <mergeCell ref="L8:R8"/>
    <mergeCell ref="B9:H9"/>
    <mergeCell ref="L9:R9"/>
    <mergeCell ref="L4:R4"/>
    <mergeCell ref="L7:R7"/>
    <mergeCell ref="B4:H4"/>
    <mergeCell ref="B5:H5"/>
    <mergeCell ref="L5:R5"/>
  </mergeCells>
  <conditionalFormatting sqref="B46">
    <cfRule type="expression" dxfId="5" priority="6">
      <formula>$B$1  &lt;= 1</formula>
    </cfRule>
  </conditionalFormatting>
  <conditionalFormatting sqref="C3">
    <cfRule type="colorScale" priority="7">
      <colorScale>
        <cfvo type="num" val="1"/>
        <cfvo type="num" val="3"/>
        <cfvo type="num" val="5"/>
        <color rgb="FFFF0000"/>
        <color rgb="FFFFFF00"/>
        <color rgb="FF00FF00"/>
      </colorScale>
    </cfRule>
  </conditionalFormatting>
  <conditionalFormatting sqref="J4:J13">
    <cfRule type="expression" dxfId="4" priority="1">
      <formula>$K4 = 0</formula>
    </cfRule>
    <cfRule type="expression" dxfId="3" priority="2">
      <formula>$K4 = 0.25</formula>
    </cfRule>
    <cfRule type="expression" dxfId="2" priority="3">
      <formula>$K4 = 0.5</formula>
    </cfRule>
    <cfRule type="expression" dxfId="1" priority="4">
      <formula>$K4 = 0.75</formula>
    </cfRule>
    <cfRule type="expression" dxfId="0" priority="5">
      <formula>$K4 &gt;= 1</formula>
    </cfRule>
  </conditionalFormatting>
  <pageMargins left="0.7" right="0.7" top="0.75" bottom="0.75" header="0.3" footer="0.3"/>
  <headerFooter>
    <oddHeader>&amp;C&amp;"Aptos"&amp;10&amp;K0000FF OFFICIAL&amp;1#_x000D_</oddHeader>
    <oddFooter>&amp;C_x000D_&amp;1#&amp;"Aptos"&amp;10&amp;K0000FF OFFICIAL</oddFooter>
  </headerFooter>
  <extLst>
    <ext xmlns:x14="http://schemas.microsoft.com/office/spreadsheetml/2009/9/main" uri="{CCE6A557-97BC-4b89-ADB6-D9C93CAAB3DF}">
      <x14:dataValidations xmlns:xm="http://schemas.microsoft.com/office/excel/2006/main" count="1">
        <x14:dataValidation type="list" allowBlank="1" showErrorMessage="1" xr:uid="{78F57C0E-086F-4691-BAD9-9EA286A7E5E6}">
          <x14:formula1>
            <xm:f>Rubric!$A$2:$A$6</xm:f>
          </x14:formula1>
          <xm:sqref>J4:J13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6"/>
  <sheetViews>
    <sheetView zoomScale="140" zoomScaleNormal="140" workbookViewId="0">
      <selection activeCell="E10" sqref="E10"/>
    </sheetView>
  </sheetViews>
  <sheetFormatPr defaultRowHeight="14.5" x14ac:dyDescent="0.35"/>
  <cols>
    <col min="1" max="1" width="20.1796875" bestFit="1" customWidth="1"/>
  </cols>
  <sheetData>
    <row r="1" spans="1:2" x14ac:dyDescent="0.35">
      <c r="A1" s="4" t="s">
        <v>22</v>
      </c>
      <c r="B1" s="4" t="s">
        <v>21</v>
      </c>
    </row>
    <row r="2" spans="1:2" x14ac:dyDescent="0.35">
      <c r="A2" t="s">
        <v>23</v>
      </c>
      <c r="B2" s="6">
        <v>0</v>
      </c>
    </row>
    <row r="3" spans="1:2" x14ac:dyDescent="0.35">
      <c r="A3" t="s">
        <v>24</v>
      </c>
      <c r="B3" s="6">
        <v>0.25</v>
      </c>
    </row>
    <row r="4" spans="1:2" x14ac:dyDescent="0.35">
      <c r="A4" t="s">
        <v>25</v>
      </c>
      <c r="B4" s="6">
        <v>0.5</v>
      </c>
    </row>
    <row r="5" spans="1:2" x14ac:dyDescent="0.35">
      <c r="A5" t="s">
        <v>26</v>
      </c>
      <c r="B5" s="6">
        <v>0.75</v>
      </c>
    </row>
    <row r="6" spans="1:2" x14ac:dyDescent="0.35">
      <c r="A6" t="s">
        <v>27</v>
      </c>
      <c r="B6" s="6">
        <v>1</v>
      </c>
    </row>
  </sheetData>
  <pageMargins left="0.75" right="0.75" top="1" bottom="1" header="0.5" footer="0.5"/>
  <headerFooter>
    <oddHeader>&amp;C&amp;"Aptos"&amp;10&amp;K0000FF OFFICIAL&amp;1#_x000D_</oddHeader>
    <oddFooter>&amp;C_x000D_&amp;1#&amp;"Aptos"&amp;10&amp;K0000FF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F175015295A4418C9CA970FBA8C69D" ma:contentTypeVersion="18" ma:contentTypeDescription="Create a new document." ma:contentTypeScope="" ma:versionID="3a5ece0fff4fe3b509f59a9af5b9ec91">
  <xsd:schema xmlns:xsd="http://www.w3.org/2001/XMLSchema" xmlns:xs="http://www.w3.org/2001/XMLSchema" xmlns:p="http://schemas.microsoft.com/office/2006/metadata/properties" xmlns:ns2="5927436d-6c81-4510-bb03-25d3568b4ee4" xmlns:ns3="6211f946-f226-4631-81ae-b0bb19ffc4e9" targetNamespace="http://schemas.microsoft.com/office/2006/metadata/properties" ma:root="true" ma:fieldsID="41db2a1c10bed3a346d47b4d6da12fd4" ns2:_="" ns3:_="">
    <xsd:import namespace="5927436d-6c81-4510-bb03-25d3568b4ee4"/>
    <xsd:import namespace="6211f946-f226-4631-81ae-b0bb19ffc4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27436d-6c81-4510-bb03-25d3568b4e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15616c7-022e-4f50-b045-a230707f24da"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11f946-f226-4631-81ae-b0bb19ffc4e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c091ad45-3340-4062-bb11-5b5429389b6d}" ma:internalName="TaxCatchAll" ma:showField="CatchAllData" ma:web="6211f946-f226-4631-81ae-b0bb19ffc4e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27436d-6c81-4510-bb03-25d3568b4ee4">
      <Terms xmlns="http://schemas.microsoft.com/office/infopath/2007/PartnerControls"/>
    </lcf76f155ced4ddcb4097134ff3c332f>
    <TaxCatchAll xmlns="6211f946-f226-4631-81ae-b0bb19ffc4e9" xsi:nil="true"/>
  </documentManagement>
</p:properties>
</file>

<file path=customXml/itemProps1.xml><?xml version="1.0" encoding="utf-8"?>
<ds:datastoreItem xmlns:ds="http://schemas.openxmlformats.org/officeDocument/2006/customXml" ds:itemID="{FADD8E23-5204-45C7-A2D3-870DE1A96E30}"/>
</file>

<file path=customXml/itemProps2.xml><?xml version="1.0" encoding="utf-8"?>
<ds:datastoreItem xmlns:ds="http://schemas.openxmlformats.org/officeDocument/2006/customXml" ds:itemID="{E57E0CB9-35E3-4C0E-BD56-BF2745744A78}">
  <ds:schemaRefs>
    <ds:schemaRef ds:uri="http://schemas.microsoft.com/sharepoint/v3/contenttype/forms"/>
  </ds:schemaRefs>
</ds:datastoreItem>
</file>

<file path=customXml/itemProps3.xml><?xml version="1.0" encoding="utf-8"?>
<ds:datastoreItem xmlns:ds="http://schemas.openxmlformats.org/officeDocument/2006/customXml" ds:itemID="{6E853B49-0D23-4813-9B30-69CA3404FE82}">
  <ds:schemaRefs>
    <ds:schemaRef ds:uri="http://schemas.microsoft.com/office/2006/metadata/properties"/>
    <ds:schemaRef ds:uri="http://schemas.microsoft.com/office/infopath/2007/PartnerControls"/>
    <ds:schemaRef ds:uri="http://schemas.microsoft.com/sharepoint/v3"/>
    <ds:schemaRef ds:uri="2bf63b0d-d3a6-4f38-8960-c701703e0057"/>
    <ds:schemaRef ds:uri="5d37f229-accc-4bf0-a0d9-f43716146564"/>
  </ds:schemaRefs>
</ds:datastoreItem>
</file>

<file path=docMetadata/LabelInfo.xml><?xml version="1.0" encoding="utf-8"?>
<clbl:labelList xmlns:clbl="http://schemas.microsoft.com/office/2020/mipLabelMetadata">
  <clbl:label id="{912a5d77-fb98-4eee-af32-1334d8f04a53}" enabled="0" method="" siteId="{912a5d77-fb98-4eee-af32-1334d8f04a5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Guidance</vt:lpstr>
      <vt:lpstr>Dashboard</vt:lpstr>
      <vt:lpstr>Progress count</vt:lpstr>
      <vt:lpstr>Governance checklist</vt:lpstr>
      <vt:lpstr>EnS Descriptors</vt:lpstr>
      <vt:lpstr>Estates</vt:lpstr>
      <vt:lpstr>Travel</vt:lpstr>
      <vt:lpstr>Nature</vt:lpstr>
      <vt:lpstr>EcS Descriptors</vt:lpstr>
      <vt:lpstr>Circular Economy</vt:lpstr>
      <vt:lpstr>Procurement</vt:lpstr>
      <vt:lpstr>Efficiency</vt:lpstr>
      <vt:lpstr>SS Descriptors</vt:lpstr>
      <vt:lpstr>Civil Contingency</vt:lpstr>
      <vt:lpstr>Public Service</vt:lpstr>
      <vt:lpstr>Collaboration</vt:lpstr>
      <vt:lpstr>Rubric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SAWYER Louise 58558</dc:creator>
  <cp:lastModifiedBy>SAWYER Louise 58558</cp:lastModifiedBy>
  <cp:lastPrinted>2026-06-12T05:51:46Z</cp:lastPrinted>
  <dcterms:created xsi:type="dcterms:W3CDTF">2025-12-19T14:47:05Z</dcterms:created>
  <dcterms:modified xsi:type="dcterms:W3CDTF">2026-10-30T16:11:25Z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0x01010067F175015295A4418C9CA970FBA8C69D</vt:lpwstr>
  </property>
  <property fmtid="{D5CDD505-2E9C-101B-9397-08002B2CF9AE}" pid="3" name="MediaServiceImageTags">
    <vt:lpwstr/>
  </property>
  <property fmtid="{D5CDD505-2E9C-101B-9397-08002B2CF9AE}" pid="4" name="MSIP_Label_b58e90f5-7629-4b61-b166-611c780c9468_Enabled">
    <vt:lpwstr>true</vt:lpwstr>
  </property>
  <property fmtid="{D5CDD505-2E9C-101B-9397-08002B2CF9AE}" pid="5" name="MSIP_Label_b58e90f5-7629-4b61-b166-611c780c9468_SetDate">
    <vt:lpwstr>2026-05-11T13:52:10Z</vt:lpwstr>
  </property>
  <property fmtid="{D5CDD505-2E9C-101B-9397-08002B2CF9AE}" pid="6" name="MSIP_Label_b58e90f5-7629-4b61-b166-611c780c9468_Method">
    <vt:lpwstr>Standard</vt:lpwstr>
  </property>
  <property fmtid="{D5CDD505-2E9C-101B-9397-08002B2CF9AE}" pid="7" name="MSIP_Label_b58e90f5-7629-4b61-b166-611c780c9468_Name">
    <vt:lpwstr>OFFICIAL (Marked)</vt:lpwstr>
  </property>
  <property fmtid="{D5CDD505-2E9C-101B-9397-08002B2CF9AE}" pid="8" name="MSIP_Label_b58e90f5-7629-4b61-b166-611c780c9468_SiteId">
    <vt:lpwstr>4515d0c5-b418-4cfa-9741-222da68a18d7</vt:lpwstr>
  </property>
  <property fmtid="{D5CDD505-2E9C-101B-9397-08002B2CF9AE}" pid="9" name="MSIP_Label_b58e90f5-7629-4b61-b166-611c780c9468_ActionId">
    <vt:lpwstr>93ed0d13-d6df-47cd-97eb-db79632e1bd0</vt:lpwstr>
  </property>
  <property fmtid="{D5CDD505-2E9C-101B-9397-08002B2CF9AE}" pid="10" name="MSIP_Label_b58e90f5-7629-4b61-b166-611c780c9468_ContentBits">
    <vt:lpwstr>3</vt:lpwstr>
  </property>
  <property fmtid="{D5CDD505-2E9C-101B-9397-08002B2CF9AE}" pid="11" name="MSIP_Label_b58e90f5-7629-4b61-b166-611c780c9468_Tag">
    <vt:lpwstr>10, 3, 0, 1</vt:lpwstr>
  </property>
</Properties>
</file>